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бщая папка обмена\Контрактный отдел\Аукционы 2026\Закупка №188-КЭФ (бытовая химия)\"/>
    </mc:Choice>
  </mc:AlternateContent>
  <xr:revisionPtr revIDLastSave="0" documentId="13_ncr:1_{C4CB9960-4C11-4B6E-B2DB-BAFBBD2EC6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еречень товара" sheetId="9" r:id="rId1"/>
  </sheets>
  <definedNames>
    <definedName name="_xlnm._FilterDatabase" localSheetId="0" hidden="1">'Перечень товара'!$A$6:$J$24</definedName>
    <definedName name="_xlnm.Print_Area" localSheetId="0">'Перечень товара'!$A$1:$Y$7</definedName>
  </definedNames>
  <calcPr calcId="191029"/>
</workbook>
</file>

<file path=xl/calcChain.xml><?xml version="1.0" encoding="utf-8"?>
<calcChain xmlns="http://schemas.openxmlformats.org/spreadsheetml/2006/main">
  <c r="M24" i="9" l="1"/>
  <c r="I24" i="9"/>
  <c r="H24" i="9" s="1"/>
  <c r="L24" i="9"/>
  <c r="K10" i="9"/>
  <c r="L10" i="9"/>
  <c r="M10" i="9"/>
  <c r="K11" i="9"/>
  <c r="L11" i="9"/>
  <c r="M11" i="9"/>
  <c r="K12" i="9"/>
  <c r="L12" i="9"/>
  <c r="M12" i="9"/>
  <c r="K13" i="9"/>
  <c r="L13" i="9"/>
  <c r="M13" i="9"/>
  <c r="K14" i="9"/>
  <c r="L14" i="9"/>
  <c r="M14" i="9"/>
  <c r="K15" i="9"/>
  <c r="L15" i="9"/>
  <c r="M15" i="9"/>
  <c r="K16" i="9"/>
  <c r="L16" i="9"/>
  <c r="M16" i="9"/>
  <c r="K17" i="9"/>
  <c r="L17" i="9"/>
  <c r="M17" i="9"/>
  <c r="K18" i="9"/>
  <c r="L18" i="9"/>
  <c r="M18" i="9"/>
  <c r="K19" i="9"/>
  <c r="L19" i="9"/>
  <c r="M19" i="9"/>
  <c r="K20" i="9"/>
  <c r="L20" i="9"/>
  <c r="M20" i="9"/>
  <c r="K21" i="9"/>
  <c r="L21" i="9"/>
  <c r="M21" i="9"/>
  <c r="K22" i="9"/>
  <c r="L22" i="9"/>
  <c r="M22" i="9"/>
  <c r="K23" i="9"/>
  <c r="L23" i="9"/>
  <c r="M23" i="9"/>
  <c r="M9" i="9"/>
  <c r="L9" i="9"/>
  <c r="K9" i="9"/>
  <c r="M25" i="9" l="1"/>
  <c r="J24" i="9"/>
  <c r="K25" i="9"/>
  <c r="L25" i="9"/>
  <c r="I9" i="9"/>
  <c r="J9" i="9" s="1"/>
  <c r="H9" i="9" l="1"/>
  <c r="D25" i="9"/>
  <c r="F25" i="9"/>
  <c r="G25" i="9"/>
  <c r="E25" i="9"/>
  <c r="I25" i="9" l="1"/>
  <c r="H25" i="9" s="1"/>
  <c r="I10" i="9" l="1"/>
  <c r="J10" i="9" s="1"/>
  <c r="I11" i="9"/>
  <c r="J11" i="9" s="1"/>
  <c r="I12" i="9"/>
  <c r="J12" i="9" s="1"/>
  <c r="I13" i="9"/>
  <c r="J13" i="9" s="1"/>
  <c r="I14" i="9"/>
  <c r="J14" i="9" s="1"/>
  <c r="I15" i="9"/>
  <c r="J15" i="9" s="1"/>
  <c r="I16" i="9"/>
  <c r="J16" i="9" s="1"/>
  <c r="I17" i="9"/>
  <c r="J17" i="9" s="1"/>
  <c r="I18" i="9"/>
  <c r="J18" i="9" s="1"/>
  <c r="I19" i="9"/>
  <c r="J19" i="9" s="1"/>
  <c r="I20" i="9"/>
  <c r="J20" i="9" s="1"/>
  <c r="I21" i="9"/>
  <c r="J21" i="9" s="1"/>
  <c r="I22" i="9"/>
  <c r="J22" i="9" s="1"/>
  <c r="I23" i="9"/>
  <c r="J23" i="9" s="1"/>
  <c r="J25" i="9" l="1"/>
  <c r="H11" i="9"/>
  <c r="H18" i="9"/>
  <c r="H15" i="9"/>
  <c r="H13" i="9"/>
  <c r="H23" i="9"/>
  <c r="H17" i="9"/>
  <c r="H16" i="9"/>
  <c r="H22" i="9"/>
  <c r="H21" i="9"/>
  <c r="H14" i="9"/>
  <c r="H12" i="9"/>
  <c r="H10" i="9"/>
  <c r="H20" i="9"/>
  <c r="H19" i="9"/>
</calcChain>
</file>

<file path=xl/sharedStrings.xml><?xml version="1.0" encoding="utf-8"?>
<sst xmlns="http://schemas.openxmlformats.org/spreadsheetml/2006/main" count="47" uniqueCount="33">
  <si>
    <t>Обоснование начальной (максимальной) цены договора</t>
  </si>
  <si>
    <t>Расчет начальной (максимальной) цены договора представлен в таблице:</t>
  </si>
  <si>
    <t>№ п/п</t>
  </si>
  <si>
    <t>Наименование объекта закупки</t>
  </si>
  <si>
    <t>Ед. изм.</t>
  </si>
  <si>
    <t>Кол-во</t>
  </si>
  <si>
    <t>Коэффициент вариации *</t>
  </si>
  <si>
    <t>Расчетная цена за ед. ** , руб.</t>
  </si>
  <si>
    <t>шт</t>
  </si>
  <si>
    <t xml:space="preserve">Поставщик №1 </t>
  </si>
  <si>
    <t xml:space="preserve">Поставщик №2 </t>
  </si>
  <si>
    <t xml:space="preserve">Поставщик №3 </t>
  </si>
  <si>
    <t>Коммерческие предложения поставщиков. Общая цена позиции., руб.</t>
  </si>
  <si>
    <t>Средняя цена по позиции, руб.</t>
  </si>
  <si>
    <t xml:space="preserve">шт </t>
  </si>
  <si>
    <t>Объект закупки: Поставка  бытовой химии для нужд ОГАУ «Иркутская база авиационной и наземной охраны лесов» (АСС)</t>
  </si>
  <si>
    <t xml:space="preserve">Перчатки резиновые </t>
  </si>
  <si>
    <t>Жидкое мыло 5л.</t>
  </si>
  <si>
    <t>Средство для мытья окон</t>
  </si>
  <si>
    <t>Белизна</t>
  </si>
  <si>
    <t>Салфетки 24*24, 100л</t>
  </si>
  <si>
    <t>Полотенца бумажные</t>
  </si>
  <si>
    <t>Мешки д/мусор 40л</t>
  </si>
  <si>
    <t>Мешки д/мусор 120л</t>
  </si>
  <si>
    <t>Освежитель воздуха</t>
  </si>
  <si>
    <t>Моющее средство для посуды</t>
  </si>
  <si>
    <t xml:space="preserve">Чистящее ср-во </t>
  </si>
  <si>
    <t>Универсальное моющее средство 1л</t>
  </si>
  <si>
    <t xml:space="preserve">Веник </t>
  </si>
  <si>
    <t xml:space="preserve">Мешки для мусора 200л </t>
  </si>
  <si>
    <t xml:space="preserve"> Дезинфицирущ.  ср-во 1л.</t>
  </si>
  <si>
    <t>пара</t>
  </si>
  <si>
    <t>Туалетная бумага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</si>
</sst>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_-* #\ ##0.00_р_._-;\-* #\ ##0.00_р_._-;_-* &quot;-&quot;??_р_._-;_-@_-"/>
    <numFmt numFmtId="166" formatCode="_-* #\ ##0.00\ _₽_-;\-* #\ ##0.00\ _₽_-;_-* &quot;-&quot;??\ _₽_-;_-@_-"/>
    <numFmt numFmtId="167" formatCode="#,##0.00\ &quot;₽&quot;"/>
    <numFmt numFmtId="168" formatCode="#,##0.00\ _₽"/>
    <numFmt numFmtId="169" formatCode="#\ ##0.00&quot; руб&quot;"/>
  </numFmts>
  <fonts count="1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horizontal="left"/>
    </xf>
    <xf numFmtId="0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5" fontId="8" fillId="0" borderId="3" xfId="3" applyFont="1" applyBorder="1" applyAlignment="1">
      <alignment horizontal="right" vertical="center" wrapText="1"/>
    </xf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7" fillId="2" borderId="0" xfId="0" applyFont="1" applyFill="1"/>
    <xf numFmtId="2" fontId="8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/>
    </xf>
    <xf numFmtId="0" fontId="10" fillId="3" borderId="1" xfId="0" applyFont="1" applyFill="1" applyBorder="1" applyAlignment="1">
      <alignment horizontal="left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165" fontId="8" fillId="3" borderId="3" xfId="3" applyFont="1" applyFill="1" applyBorder="1" applyAlignment="1">
      <alignment horizontal="right" vertical="center" wrapText="1"/>
    </xf>
    <xf numFmtId="0" fontId="5" fillId="3" borderId="1" xfId="0" applyFont="1" applyFill="1" applyBorder="1"/>
    <xf numFmtId="167" fontId="8" fillId="0" borderId="1" xfId="0" applyNumberFormat="1" applyFont="1" applyBorder="1"/>
    <xf numFmtId="164" fontId="8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12" fillId="0" borderId="1" xfId="0" applyFont="1" applyBorder="1" applyAlignment="1">
      <alignment horizontal="left" vertical="center" wrapText="1" indent="1"/>
    </xf>
    <xf numFmtId="168" fontId="5" fillId="2" borderId="1" xfId="0" applyNumberFormat="1" applyFont="1" applyFill="1" applyBorder="1" applyAlignment="1">
      <alignment horizontal="center" vertical="center" wrapText="1"/>
    </xf>
    <xf numFmtId="168" fontId="11" fillId="3" borderId="1" xfId="0" applyNumberFormat="1" applyFont="1" applyFill="1" applyBorder="1" applyAlignment="1">
      <alignment horizontal="center" vertical="center" wrapText="1"/>
    </xf>
    <xf numFmtId="168" fontId="5" fillId="2" borderId="0" xfId="0" applyNumberFormat="1" applyFont="1" applyFill="1" applyAlignment="1">
      <alignment horizontal="center" vertical="center"/>
    </xf>
    <xf numFmtId="168" fontId="7" fillId="2" borderId="0" xfId="0" applyNumberFormat="1" applyFont="1" applyFill="1" applyAlignment="1">
      <alignment horizontal="center" vertical="center"/>
    </xf>
    <xf numFmtId="168" fontId="8" fillId="2" borderId="1" xfId="0" applyNumberFormat="1" applyFont="1" applyFill="1" applyBorder="1" applyAlignment="1">
      <alignment horizontal="center" vertical="center"/>
    </xf>
    <xf numFmtId="167" fontId="12" fillId="0" borderId="1" xfId="0" applyNumberFormat="1" applyFont="1" applyBorder="1" applyAlignment="1">
      <alignment horizontal="center" vertical="center" wrapText="1"/>
    </xf>
    <xf numFmtId="169" fontId="5" fillId="2" borderId="1" xfId="0" applyNumberFormat="1" applyFont="1" applyFill="1" applyBorder="1" applyAlignment="1">
      <alignment horizontal="right" vertical="center" wrapText="1"/>
    </xf>
    <xf numFmtId="169" fontId="9" fillId="2" borderId="1" xfId="0" applyNumberFormat="1" applyFont="1" applyFill="1" applyBorder="1" applyAlignment="1">
      <alignment horizontal="right" vertical="center" wrapText="1"/>
    </xf>
    <xf numFmtId="169" fontId="5" fillId="0" borderId="1" xfId="0" applyNumberFormat="1" applyFont="1" applyBorder="1" applyAlignment="1">
      <alignment vertical="center"/>
    </xf>
    <xf numFmtId="4" fontId="8" fillId="4" borderId="1" xfId="0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8" fontId="5" fillId="2" borderId="3" xfId="0" applyNumberFormat="1" applyFont="1" applyFill="1" applyBorder="1" applyAlignment="1">
      <alignment horizontal="center" vertical="center" wrapText="1"/>
    </xf>
    <xf numFmtId="168" fontId="0" fillId="2" borderId="5" xfId="0" applyNumberFormat="1" applyFill="1" applyBorder="1" applyAlignment="1">
      <alignment horizontal="center" vertical="center" wrapText="1"/>
    </xf>
    <xf numFmtId="168" fontId="0" fillId="2" borderId="4" xfId="0" applyNumberForma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7" xr:uid="{00000000-0005-0000-0000-000001000000}"/>
    <cellStyle name="Обычный 2 2" xfId="2" xr:uid="{00000000-0005-0000-0000-000002000000}"/>
    <cellStyle name="Обычный 4" xfId="1" xr:uid="{00000000-0005-0000-0000-000003000000}"/>
    <cellStyle name="Финансовый" xfId="3" builtinId="3"/>
    <cellStyle name="Финансовый 2" xfId="4" xr:uid="{00000000-0005-0000-0000-000005000000}"/>
    <cellStyle name="Финансовый 3" xfId="5" xr:uid="{00000000-0005-0000-0000-000006000000}"/>
    <cellStyle name="Финансовый 4" xfId="6" xr:uid="{00000000-0005-0000-0000-000007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"/>
  <sheetViews>
    <sheetView tabSelected="1" topLeftCell="C1" zoomScale="120" zoomScaleNormal="120" workbookViewId="0">
      <selection activeCell="Q11" sqref="Q11"/>
    </sheetView>
  </sheetViews>
  <sheetFormatPr defaultColWidth="9.140625" defaultRowHeight="12" x14ac:dyDescent="0.2"/>
  <cols>
    <col min="1" max="1" width="9.42578125" style="9" bestFit="1" customWidth="1"/>
    <col min="2" max="2" width="60.85546875" style="9" customWidth="1"/>
    <col min="3" max="3" width="9.140625" style="9"/>
    <col min="4" max="4" width="9.42578125" style="11" bestFit="1" customWidth="1"/>
    <col min="5" max="7" width="15.7109375" style="26" customWidth="1"/>
    <col min="8" max="8" width="12.7109375" style="9" customWidth="1"/>
    <col min="9" max="9" width="15.42578125" style="9" customWidth="1"/>
    <col min="10" max="10" width="17.7109375" style="9" customWidth="1"/>
    <col min="11" max="11" width="18.42578125" style="9" customWidth="1"/>
    <col min="12" max="12" width="19.140625" style="9" customWidth="1"/>
    <col min="13" max="13" width="16.140625" style="9" customWidth="1"/>
    <col min="14" max="16384" width="9.140625" style="9"/>
  </cols>
  <sheetData>
    <row r="1" spans="1:18" x14ac:dyDescent="0.2">
      <c r="R1" s="1"/>
    </row>
    <row r="2" spans="1:18" ht="15" x14ac:dyDescent="0.25">
      <c r="A2" s="41" t="s">
        <v>0</v>
      </c>
      <c r="B2" s="42"/>
      <c r="C2" s="42"/>
      <c r="D2" s="42"/>
      <c r="E2" s="42"/>
      <c r="F2" s="42"/>
      <c r="G2" s="42"/>
      <c r="H2" s="42"/>
      <c r="I2" s="42"/>
      <c r="J2" s="42"/>
    </row>
    <row r="3" spans="1:18" ht="18" customHeight="1" x14ac:dyDescent="0.2">
      <c r="A3" s="43" t="s">
        <v>15</v>
      </c>
      <c r="B3" s="44"/>
      <c r="C3" s="44"/>
      <c r="D3" s="44"/>
      <c r="E3" s="44"/>
      <c r="F3" s="44"/>
      <c r="G3" s="44"/>
      <c r="H3" s="44"/>
      <c r="I3" s="44"/>
      <c r="J3" s="44"/>
    </row>
    <row r="4" spans="1:18" x14ac:dyDescent="0.2">
      <c r="A4" s="2" t="s">
        <v>1</v>
      </c>
      <c r="B4" s="3"/>
      <c r="C4" s="2"/>
      <c r="D4" s="12"/>
      <c r="E4" s="27"/>
      <c r="F4" s="27"/>
      <c r="G4" s="27"/>
      <c r="H4" s="2"/>
      <c r="I4" s="2"/>
      <c r="J4" s="2"/>
    </row>
    <row r="6" spans="1:18" ht="24" x14ac:dyDescent="0.2">
      <c r="A6" s="4" t="s">
        <v>2</v>
      </c>
      <c r="B6" s="4" t="s">
        <v>3</v>
      </c>
      <c r="C6" s="4" t="s">
        <v>4</v>
      </c>
      <c r="D6" s="10" t="s">
        <v>5</v>
      </c>
      <c r="E6" s="45" t="s">
        <v>12</v>
      </c>
      <c r="F6" s="46"/>
      <c r="G6" s="47"/>
      <c r="H6" s="5" t="s">
        <v>6</v>
      </c>
      <c r="I6" s="6" t="s">
        <v>13</v>
      </c>
      <c r="J6" s="5" t="s">
        <v>7</v>
      </c>
    </row>
    <row r="7" spans="1:18" x14ac:dyDescent="0.2">
      <c r="A7" s="4"/>
      <c r="B7" s="7"/>
      <c r="C7" s="4"/>
      <c r="D7" s="10"/>
      <c r="E7" s="24" t="s">
        <v>9</v>
      </c>
      <c r="F7" s="24" t="s">
        <v>10</v>
      </c>
      <c r="G7" s="24" t="s">
        <v>11</v>
      </c>
      <c r="H7" s="5"/>
      <c r="I7" s="6"/>
      <c r="J7" s="5"/>
    </row>
    <row r="8" spans="1:18" x14ac:dyDescent="0.2">
      <c r="A8" s="34"/>
      <c r="B8" s="15"/>
      <c r="C8" s="36"/>
      <c r="D8" s="21"/>
      <c r="E8" s="25"/>
      <c r="F8" s="25"/>
      <c r="G8" s="25"/>
      <c r="H8" s="16"/>
      <c r="I8" s="17"/>
      <c r="J8" s="18"/>
    </row>
    <row r="9" spans="1:18" ht="11.25" customHeight="1" x14ac:dyDescent="0.2">
      <c r="A9" s="35">
        <v>1</v>
      </c>
      <c r="B9" s="39" t="s">
        <v>30</v>
      </c>
      <c r="C9" s="37" t="s">
        <v>14</v>
      </c>
      <c r="D9" s="23">
        <v>60</v>
      </c>
      <c r="E9" s="24">
        <v>400.29</v>
      </c>
      <c r="F9" s="29">
        <v>408.21</v>
      </c>
      <c r="G9" s="24">
        <v>379.5</v>
      </c>
      <c r="H9" s="13">
        <f>ROUND(STDEV(E9,F9,G9)/I9*100,2)</f>
        <v>3.74</v>
      </c>
      <c r="I9" s="8">
        <f>ROUND(AVERAGE(E9:G9),2)</f>
        <v>396</v>
      </c>
      <c r="J9" s="14">
        <f>I9/D9</f>
        <v>6.6</v>
      </c>
      <c r="K9" s="30">
        <f>D9*E9</f>
        <v>24017.4</v>
      </c>
      <c r="L9" s="31">
        <f>D9*F9</f>
        <v>24492.6</v>
      </c>
      <c r="M9" s="32">
        <f>D9*G9</f>
        <v>22770</v>
      </c>
    </row>
    <row r="10" spans="1:18" ht="11.25" customHeight="1" x14ac:dyDescent="0.2">
      <c r="A10" s="35">
        <v>2</v>
      </c>
      <c r="B10" s="39" t="s">
        <v>27</v>
      </c>
      <c r="C10" s="37" t="s">
        <v>14</v>
      </c>
      <c r="D10" s="23">
        <v>60</v>
      </c>
      <c r="E10" s="24">
        <v>752.06</v>
      </c>
      <c r="F10" s="29">
        <v>766.94</v>
      </c>
      <c r="G10" s="24">
        <v>713</v>
      </c>
      <c r="H10" s="13">
        <f t="shared" ref="H10:H13" si="0">ROUND(STDEV(E10,F10,G10)/I10*100,2)</f>
        <v>3.74</v>
      </c>
      <c r="I10" s="8">
        <f t="shared" ref="I10:I22" si="1">ROUND(AVERAGE(E10:G10),2)</f>
        <v>744</v>
      </c>
      <c r="J10" s="14">
        <f t="shared" ref="J10:J24" si="2">I10/D10</f>
        <v>12.4</v>
      </c>
      <c r="K10" s="30">
        <f t="shared" ref="K10:K23" si="3">D10*E10</f>
        <v>45123.6</v>
      </c>
      <c r="L10" s="31">
        <f t="shared" ref="L10:L24" si="4">D10*F10</f>
        <v>46016.4</v>
      </c>
      <c r="M10" s="32">
        <f t="shared" ref="M10:M24" si="5">D10*G10</f>
        <v>42780</v>
      </c>
    </row>
    <row r="11" spans="1:18" ht="14.25" customHeight="1" x14ac:dyDescent="0.2">
      <c r="A11" s="35">
        <v>3</v>
      </c>
      <c r="B11" s="39" t="s">
        <v>16</v>
      </c>
      <c r="C11" s="37" t="s">
        <v>31</v>
      </c>
      <c r="D11" s="23">
        <v>200</v>
      </c>
      <c r="E11" s="24">
        <v>92.3</v>
      </c>
      <c r="F11" s="29">
        <v>94.12</v>
      </c>
      <c r="G11" s="24">
        <v>87.5</v>
      </c>
      <c r="H11" s="13">
        <f t="shared" si="0"/>
        <v>3.75</v>
      </c>
      <c r="I11" s="8">
        <f t="shared" si="1"/>
        <v>91.31</v>
      </c>
      <c r="J11" s="14">
        <f t="shared" si="2"/>
        <v>0.45655000000000001</v>
      </c>
      <c r="K11" s="30">
        <f t="shared" si="3"/>
        <v>18460</v>
      </c>
      <c r="L11" s="31">
        <f t="shared" si="4"/>
        <v>18824</v>
      </c>
      <c r="M11" s="32">
        <f t="shared" si="5"/>
        <v>17500</v>
      </c>
    </row>
    <row r="12" spans="1:18" ht="12" customHeight="1" x14ac:dyDescent="0.2">
      <c r="A12" s="35">
        <v>4</v>
      </c>
      <c r="B12" s="39" t="s">
        <v>17</v>
      </c>
      <c r="C12" s="37" t="s">
        <v>14</v>
      </c>
      <c r="D12" s="23">
        <v>30</v>
      </c>
      <c r="E12" s="24">
        <v>757.19</v>
      </c>
      <c r="F12" s="29">
        <v>772.17</v>
      </c>
      <c r="G12" s="24">
        <v>717.86</v>
      </c>
      <c r="H12" s="13">
        <f t="shared" si="0"/>
        <v>3.74</v>
      </c>
      <c r="I12" s="8">
        <f t="shared" si="1"/>
        <v>749.07</v>
      </c>
      <c r="J12" s="14">
        <f t="shared" si="2"/>
        <v>24.969000000000001</v>
      </c>
      <c r="K12" s="30">
        <f t="shared" si="3"/>
        <v>22715.7</v>
      </c>
      <c r="L12" s="31">
        <f t="shared" si="4"/>
        <v>23165.1</v>
      </c>
      <c r="M12" s="32">
        <f t="shared" si="5"/>
        <v>21535.8</v>
      </c>
    </row>
    <row r="13" spans="1:18" ht="12" customHeight="1" x14ac:dyDescent="0.2">
      <c r="A13" s="35">
        <v>5</v>
      </c>
      <c r="B13" s="39" t="s">
        <v>28</v>
      </c>
      <c r="C13" s="37" t="s">
        <v>14</v>
      </c>
      <c r="D13" s="23">
        <v>10</v>
      </c>
      <c r="E13" s="24">
        <v>314.62</v>
      </c>
      <c r="F13" s="29">
        <v>320.83999999999997</v>
      </c>
      <c r="G13" s="24">
        <v>298.27999999999997</v>
      </c>
      <c r="H13" s="13">
        <f t="shared" si="0"/>
        <v>3.74</v>
      </c>
      <c r="I13" s="8">
        <f t="shared" si="1"/>
        <v>311.25</v>
      </c>
      <c r="J13" s="14">
        <f t="shared" si="2"/>
        <v>31.125</v>
      </c>
      <c r="K13" s="30">
        <f t="shared" si="3"/>
        <v>3146.2</v>
      </c>
      <c r="L13" s="31">
        <f t="shared" si="4"/>
        <v>3208.3999999999996</v>
      </c>
      <c r="M13" s="32">
        <f t="shared" si="5"/>
        <v>2982.7999999999997</v>
      </c>
    </row>
    <row r="14" spans="1:18" ht="12" customHeight="1" x14ac:dyDescent="0.2">
      <c r="A14" s="35">
        <v>6</v>
      </c>
      <c r="B14" s="39" t="s">
        <v>18</v>
      </c>
      <c r="C14" s="37" t="s">
        <v>14</v>
      </c>
      <c r="D14" s="23">
        <v>12</v>
      </c>
      <c r="E14" s="24">
        <v>547.46</v>
      </c>
      <c r="F14" s="29">
        <v>558.29999999999995</v>
      </c>
      <c r="G14" s="24">
        <v>519.03</v>
      </c>
      <c r="H14" s="13">
        <f t="shared" ref="H14:H24" si="6">ROUND(STDEV(E14,F14,G14)/I14*100,2)</f>
        <v>3.74</v>
      </c>
      <c r="I14" s="8">
        <f t="shared" si="1"/>
        <v>541.6</v>
      </c>
      <c r="J14" s="14">
        <f t="shared" si="2"/>
        <v>45.133333333333333</v>
      </c>
      <c r="K14" s="30">
        <f t="shared" si="3"/>
        <v>6569.52</v>
      </c>
      <c r="L14" s="31">
        <f t="shared" si="4"/>
        <v>6699.5999999999995</v>
      </c>
      <c r="M14" s="32">
        <f t="shared" si="5"/>
        <v>6228.36</v>
      </c>
    </row>
    <row r="15" spans="1:18" ht="12" customHeight="1" x14ac:dyDescent="0.2">
      <c r="A15" s="35">
        <v>7</v>
      </c>
      <c r="B15" s="39" t="s">
        <v>19</v>
      </c>
      <c r="C15" s="37" t="s">
        <v>14</v>
      </c>
      <c r="D15" s="23">
        <v>60</v>
      </c>
      <c r="E15" s="24">
        <v>67.930000000000007</v>
      </c>
      <c r="F15" s="29">
        <v>69.27</v>
      </c>
      <c r="G15" s="24">
        <v>64.400000000000006</v>
      </c>
      <c r="H15" s="13">
        <f t="shared" si="6"/>
        <v>3.74</v>
      </c>
      <c r="I15" s="8">
        <f t="shared" si="1"/>
        <v>67.2</v>
      </c>
      <c r="J15" s="14">
        <f t="shared" si="2"/>
        <v>1.1200000000000001</v>
      </c>
      <c r="K15" s="30">
        <f t="shared" si="3"/>
        <v>4075.8</v>
      </c>
      <c r="L15" s="31">
        <f t="shared" si="4"/>
        <v>4156.2</v>
      </c>
      <c r="M15" s="32">
        <f t="shared" si="5"/>
        <v>3864.0000000000005</v>
      </c>
    </row>
    <row r="16" spans="1:18" ht="12.75" customHeight="1" x14ac:dyDescent="0.2">
      <c r="A16" s="35">
        <v>8</v>
      </c>
      <c r="B16" s="39" t="s">
        <v>20</v>
      </c>
      <c r="C16" s="37" t="s">
        <v>14</v>
      </c>
      <c r="D16" s="23">
        <v>36</v>
      </c>
      <c r="E16" s="24">
        <v>56.85</v>
      </c>
      <c r="F16" s="29">
        <v>57.98</v>
      </c>
      <c r="G16" s="24">
        <v>53.9</v>
      </c>
      <c r="H16" s="13">
        <f t="shared" si="6"/>
        <v>3.75</v>
      </c>
      <c r="I16" s="8">
        <f t="shared" si="1"/>
        <v>56.24</v>
      </c>
      <c r="J16" s="14">
        <f t="shared" si="2"/>
        <v>1.5622222222222222</v>
      </c>
      <c r="K16" s="30">
        <f t="shared" si="3"/>
        <v>2046.6000000000001</v>
      </c>
      <c r="L16" s="31">
        <f t="shared" si="4"/>
        <v>2087.2799999999997</v>
      </c>
      <c r="M16" s="32">
        <f t="shared" si="5"/>
        <v>1940.3999999999999</v>
      </c>
    </row>
    <row r="17" spans="1:13" ht="27" customHeight="1" x14ac:dyDescent="0.2">
      <c r="A17" s="35">
        <v>9</v>
      </c>
      <c r="B17" s="39" t="s">
        <v>21</v>
      </c>
      <c r="C17" s="37" t="s">
        <v>14</v>
      </c>
      <c r="D17" s="23">
        <v>36</v>
      </c>
      <c r="E17" s="24">
        <v>150.80000000000001</v>
      </c>
      <c r="F17" s="29">
        <v>153.78</v>
      </c>
      <c r="G17" s="24">
        <v>142.97</v>
      </c>
      <c r="H17" s="13">
        <f t="shared" si="6"/>
        <v>3.74</v>
      </c>
      <c r="I17" s="8">
        <f t="shared" si="1"/>
        <v>149.18</v>
      </c>
      <c r="J17" s="20">
        <f t="shared" si="2"/>
        <v>4.1438888888888892</v>
      </c>
      <c r="K17" s="30">
        <f t="shared" si="3"/>
        <v>5428.8</v>
      </c>
      <c r="L17" s="31">
        <f t="shared" si="4"/>
        <v>5536.08</v>
      </c>
      <c r="M17" s="32">
        <f t="shared" si="5"/>
        <v>5146.92</v>
      </c>
    </row>
    <row r="18" spans="1:13" ht="12" customHeight="1" x14ac:dyDescent="0.2">
      <c r="A18" s="35">
        <v>10</v>
      </c>
      <c r="B18" s="39" t="s">
        <v>32</v>
      </c>
      <c r="C18" s="37" t="s">
        <v>14</v>
      </c>
      <c r="D18" s="23">
        <v>375</v>
      </c>
      <c r="E18" s="24">
        <v>216.63</v>
      </c>
      <c r="F18" s="29">
        <v>220.92</v>
      </c>
      <c r="G18" s="24">
        <v>205.38</v>
      </c>
      <c r="H18" s="13">
        <f t="shared" si="6"/>
        <v>3.74</v>
      </c>
      <c r="I18" s="8">
        <f t="shared" si="1"/>
        <v>214.31</v>
      </c>
      <c r="J18" s="14">
        <f t="shared" si="2"/>
        <v>0.5714933333333333</v>
      </c>
      <c r="K18" s="30">
        <f t="shared" si="3"/>
        <v>81236.25</v>
      </c>
      <c r="L18" s="31">
        <f t="shared" si="4"/>
        <v>82845</v>
      </c>
      <c r="M18" s="32">
        <f t="shared" si="5"/>
        <v>77017.5</v>
      </c>
    </row>
    <row r="19" spans="1:13" ht="12" customHeight="1" x14ac:dyDescent="0.2">
      <c r="A19" s="35">
        <v>11</v>
      </c>
      <c r="B19" s="39" t="s">
        <v>22</v>
      </c>
      <c r="C19" s="37" t="s">
        <v>14</v>
      </c>
      <c r="D19" s="23">
        <v>100</v>
      </c>
      <c r="E19" s="24">
        <v>70.11</v>
      </c>
      <c r="F19" s="29">
        <v>71.5</v>
      </c>
      <c r="G19" s="24">
        <v>66.47</v>
      </c>
      <c r="H19" s="13">
        <f t="shared" si="6"/>
        <v>3.74</v>
      </c>
      <c r="I19" s="8">
        <f t="shared" si="1"/>
        <v>69.36</v>
      </c>
      <c r="J19" s="14">
        <f t="shared" si="2"/>
        <v>0.69359999999999999</v>
      </c>
      <c r="K19" s="30">
        <f t="shared" si="3"/>
        <v>7011</v>
      </c>
      <c r="L19" s="31">
        <f t="shared" si="4"/>
        <v>7150</v>
      </c>
      <c r="M19" s="32">
        <f t="shared" si="5"/>
        <v>6647</v>
      </c>
    </row>
    <row r="20" spans="1:13" ht="12" customHeight="1" x14ac:dyDescent="0.2">
      <c r="A20" s="35">
        <v>12</v>
      </c>
      <c r="B20" s="39" t="s">
        <v>23</v>
      </c>
      <c r="C20" s="37" t="s">
        <v>14</v>
      </c>
      <c r="D20" s="23">
        <v>100</v>
      </c>
      <c r="E20" s="24">
        <v>191.78</v>
      </c>
      <c r="F20" s="29">
        <v>195.57</v>
      </c>
      <c r="G20" s="24">
        <v>181.82</v>
      </c>
      <c r="H20" s="13">
        <f t="shared" si="6"/>
        <v>3.74</v>
      </c>
      <c r="I20" s="8">
        <f t="shared" si="1"/>
        <v>189.72</v>
      </c>
      <c r="J20" s="14">
        <f t="shared" si="2"/>
        <v>1.8972</v>
      </c>
      <c r="K20" s="30">
        <f t="shared" si="3"/>
        <v>19178</v>
      </c>
      <c r="L20" s="31">
        <f t="shared" si="4"/>
        <v>19557</v>
      </c>
      <c r="M20" s="32">
        <f t="shared" si="5"/>
        <v>18182</v>
      </c>
    </row>
    <row r="21" spans="1:13" ht="12" customHeight="1" x14ac:dyDescent="0.2">
      <c r="A21" s="35">
        <v>13</v>
      </c>
      <c r="B21" s="39" t="s">
        <v>24</v>
      </c>
      <c r="C21" s="37" t="s">
        <v>14</v>
      </c>
      <c r="D21" s="23">
        <v>70</v>
      </c>
      <c r="E21" s="24">
        <v>158.1</v>
      </c>
      <c r="F21" s="29">
        <v>161.22999999999999</v>
      </c>
      <c r="G21" s="24">
        <v>149.88999999999999</v>
      </c>
      <c r="H21" s="13">
        <f t="shared" si="6"/>
        <v>3.74</v>
      </c>
      <c r="I21" s="8">
        <f t="shared" si="1"/>
        <v>156.41</v>
      </c>
      <c r="J21" s="14">
        <f t="shared" si="2"/>
        <v>2.2344285714285714</v>
      </c>
      <c r="K21" s="30">
        <f t="shared" si="3"/>
        <v>11067</v>
      </c>
      <c r="L21" s="31">
        <f t="shared" si="4"/>
        <v>11286.099999999999</v>
      </c>
      <c r="M21" s="32">
        <f t="shared" si="5"/>
        <v>10492.3</v>
      </c>
    </row>
    <row r="22" spans="1:13" ht="12" customHeight="1" x14ac:dyDescent="0.2">
      <c r="A22" s="35">
        <v>14</v>
      </c>
      <c r="B22" s="39" t="s">
        <v>29</v>
      </c>
      <c r="C22" s="37" t="s">
        <v>14</v>
      </c>
      <c r="D22" s="23">
        <v>50</v>
      </c>
      <c r="E22" s="24">
        <v>428.01</v>
      </c>
      <c r="F22" s="29">
        <v>436.48</v>
      </c>
      <c r="G22" s="24">
        <v>405.78</v>
      </c>
      <c r="H22" s="13">
        <f t="shared" si="6"/>
        <v>3.74</v>
      </c>
      <c r="I22" s="8">
        <f t="shared" si="1"/>
        <v>423.42</v>
      </c>
      <c r="J22" s="14">
        <f t="shared" si="2"/>
        <v>8.4684000000000008</v>
      </c>
      <c r="K22" s="30">
        <f t="shared" si="3"/>
        <v>21400.5</v>
      </c>
      <c r="L22" s="31">
        <f t="shared" si="4"/>
        <v>21824</v>
      </c>
      <c r="M22" s="32">
        <f t="shared" si="5"/>
        <v>20289</v>
      </c>
    </row>
    <row r="23" spans="1:13" ht="12" customHeight="1" x14ac:dyDescent="0.2">
      <c r="A23" s="35">
        <v>15</v>
      </c>
      <c r="B23" s="39" t="s">
        <v>25</v>
      </c>
      <c r="C23" s="37" t="s">
        <v>14</v>
      </c>
      <c r="D23" s="23">
        <v>24</v>
      </c>
      <c r="E23" s="24">
        <v>247.06</v>
      </c>
      <c r="F23" s="29">
        <v>251.95</v>
      </c>
      <c r="G23" s="24">
        <v>234.23</v>
      </c>
      <c r="H23" s="13">
        <f t="shared" si="6"/>
        <v>3.74</v>
      </c>
      <c r="I23" s="8">
        <f t="shared" ref="I23:I24" si="7">ROUND(AVERAGE(E23:G23),2)</f>
        <v>244.41</v>
      </c>
      <c r="J23" s="14">
        <f t="shared" si="2"/>
        <v>10.18375</v>
      </c>
      <c r="K23" s="30">
        <f t="shared" si="3"/>
        <v>5929.4400000000005</v>
      </c>
      <c r="L23" s="31">
        <f t="shared" si="4"/>
        <v>6046.7999999999993</v>
      </c>
      <c r="M23" s="32">
        <f t="shared" si="5"/>
        <v>5621.5199999999995</v>
      </c>
    </row>
    <row r="24" spans="1:13" ht="12" customHeight="1" x14ac:dyDescent="0.2">
      <c r="A24" s="35">
        <v>16</v>
      </c>
      <c r="B24" s="39" t="s">
        <v>26</v>
      </c>
      <c r="C24" s="37" t="s">
        <v>14</v>
      </c>
      <c r="D24" s="23">
        <v>40</v>
      </c>
      <c r="E24" s="24">
        <v>142.22</v>
      </c>
      <c r="F24" s="29">
        <v>145.04</v>
      </c>
      <c r="G24" s="24">
        <v>134.84</v>
      </c>
      <c r="H24" s="13">
        <f t="shared" si="6"/>
        <v>3.74</v>
      </c>
      <c r="I24" s="8">
        <f t="shared" si="7"/>
        <v>140.69999999999999</v>
      </c>
      <c r="J24" s="14">
        <f t="shared" si="2"/>
        <v>3.5174999999999996</v>
      </c>
      <c r="K24" s="30"/>
      <c r="L24" s="31">
        <f t="shared" si="4"/>
        <v>5801.5999999999995</v>
      </c>
      <c r="M24" s="32">
        <f t="shared" si="5"/>
        <v>5393.6</v>
      </c>
    </row>
    <row r="25" spans="1:13" ht="17.25" customHeight="1" x14ac:dyDescent="0.2">
      <c r="B25" s="40"/>
      <c r="C25" s="38" t="s">
        <v>8</v>
      </c>
      <c r="D25" s="22">
        <f>SUM(D9:D24)</f>
        <v>1263</v>
      </c>
      <c r="E25" s="28">
        <f>SUM(E9:E24)</f>
        <v>4593.4100000000008</v>
      </c>
      <c r="F25" s="28">
        <f>SUM(F9:F24)</f>
        <v>4684.3</v>
      </c>
      <c r="G25" s="28">
        <f>SUM(G9:G24)</f>
        <v>4354.8499999999995</v>
      </c>
      <c r="H25" s="19">
        <f t="shared" ref="H25" si="8">ROUND(STDEV(E25,F25,G25)/I25*100,2)</f>
        <v>3.74</v>
      </c>
      <c r="I25" s="19">
        <f t="shared" ref="I25" si="9">ROUND(AVERAGE(E25:G25),2)</f>
        <v>4544.1899999999996</v>
      </c>
      <c r="J25" s="19">
        <f>SUM(J10:J24)</f>
        <v>148.47636634920636</v>
      </c>
      <c r="K25" s="33">
        <f>SUM(K9:K24)</f>
        <v>277405.81</v>
      </c>
      <c r="L25" s="33">
        <f>SUM(L9:L24)</f>
        <v>288696.15999999997</v>
      </c>
      <c r="M25" s="33">
        <f>SUM(M9:M24)</f>
        <v>268391.19999999995</v>
      </c>
    </row>
    <row r="26" spans="1:13" ht="12" customHeight="1" x14ac:dyDescent="0.2">
      <c r="K26" s="30"/>
      <c r="L26" s="31"/>
      <c r="M26" s="32"/>
    </row>
  </sheetData>
  <mergeCells count="3">
    <mergeCell ref="A2:J2"/>
    <mergeCell ref="A3:J3"/>
    <mergeCell ref="E6:G6"/>
  </mergeCells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товара</vt:lpstr>
      <vt:lpstr>'Перечень товара'!Область_печати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Седьюрова Галина Александровна</dc:creator>
  <cp:lastModifiedBy>Брагина Екатерина Владимировна</cp:lastModifiedBy>
  <cp:revision/>
  <cp:lastPrinted>2026-04-10T08:06:02Z</cp:lastPrinted>
  <dcterms:created xsi:type="dcterms:W3CDTF">2014-01-28T06:59:00Z</dcterms:created>
  <dcterms:modified xsi:type="dcterms:W3CDTF">2026-07-20T01:33:09Z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1049-11.2.0.11486</vt:lpwstr>
  </property>
  <property fmtid="{D5CDD505-2E9C-101B-9397-08002B2CF9AE}" pid="3" name="ICV">
    <vt:lpwstr>37699CE78EA644F4A7C40651F6DAF519</vt:lpwstr>
  </property>
</Properties>
</file>