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223-ФЗ\ДОКУМЕНТАЦИЯ 223 фз\ДОКУМЕНТАЦИЯ 2026\22 Бензин\Документация\"/>
    </mc:Choice>
  </mc:AlternateContent>
  <xr:revisionPtr revIDLastSave="0" documentId="13_ncr:1_{69323D1F-45BA-4E3F-B1C3-B40C9524E88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/>
  <c r="E8" i="1"/>
  <c r="D6" i="1"/>
  <c r="D7" i="1"/>
  <c r="D8" i="1"/>
  <c r="C6" i="1"/>
  <c r="C7" i="1"/>
  <c r="C8" i="1"/>
  <c r="G6" i="1" l="1"/>
  <c r="F6" i="1"/>
  <c r="I6" i="1" s="1"/>
  <c r="F7" i="1" l="1"/>
  <c r="I7" i="1" s="1"/>
  <c r="F8" i="1"/>
  <c r="I8" i="1" s="1"/>
  <c r="I9" i="1" l="1"/>
  <c r="G8" i="1"/>
  <c r="H8" i="1" s="1"/>
  <c r="G7" i="1" l="1"/>
  <c r="H7" i="1" l="1"/>
  <c r="H6" i="1" l="1"/>
</calcChain>
</file>

<file path=xl/sharedStrings.xml><?xml version="1.0" encoding="utf-8"?>
<sst xmlns="http://schemas.openxmlformats.org/spreadsheetml/2006/main" count="21" uniqueCount="21">
  <si>
    <t xml:space="preserve">Характеристика  ценовой информации                                                                 </t>
  </si>
  <si>
    <t xml:space="preserve">Количество (объем) продукции                                                    </t>
  </si>
  <si>
    <t xml:space="preserve">Средняя арифметическая величина цены единицы продукции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</si>
  <si>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</si>
  <si>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</si>
  <si>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Основные характеристики объекта закупки                                                                           </t>
  </si>
  <si>
    <t>Наименование закупки</t>
  </si>
  <si>
    <t>Бензин АИ-95</t>
  </si>
  <si>
    <t>Бензин АИ-92</t>
  </si>
  <si>
    <t>Дизельное топливо</t>
  </si>
  <si>
    <t xml:space="preserve">Используемый метод определения НМЦД с обоснованием:                                                                                                </t>
  </si>
  <si>
    <t xml:space="preserve">НМЦД (руб.)                  </t>
  </si>
  <si>
    <t>Расчёт НМЦД:</t>
  </si>
  <si>
    <t>Закупка нефтепродуктов (бензина и дизельного топлива) с помощью топливных (пластиковых) карт</t>
  </si>
  <si>
    <t>Итого</t>
  </si>
  <si>
    <t>Качество и безопасность товара должны соответствовать Техническому заданию, условиям договора , требованиям действующего законодательства Российской Федерации</t>
  </si>
  <si>
    <t xml:space="preserve">Расчет начальной (максимальной) цены договора методом сопоставимых рыночных цен (анализа рынка)                                                                                                                                                                </t>
  </si>
  <si>
    <t>Метод сопоставимых рыночных цен (анализа рынка), в соответствии с Положением о закупке МАУ ССВПД "Тихая обитель"</t>
  </si>
  <si>
    <t xml:space="preserve">Цена единицы продукции, указанная в источнике №1, (руб.)  от  26.08.2026г.                                                                                                                     </t>
  </si>
  <si>
    <t xml:space="preserve">Цена единицы продукции, указанная в источнике №2, (руб.) от 26.08.2026г.                                                                                                                    </t>
  </si>
  <si>
    <t xml:space="preserve">Цена единицы продукции, указанная в источнике №3, (руб.)от 26.08.2026г.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</si>
</sst>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8" tint="-0.249977111117893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theme="9" tint="-0.49998474074526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23">
    <xf numFmtId="0" fontId="0" fillId="0" borderId="0" xfId="0"/>
    <xf numFmtId="2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2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&#1070;&#1083;&#1080;&#1103;\&#1044;&#1086;&#1082;&#1091;&#1084;&#1077;&#1085;&#1090;&#1072;&#1094;&#1080;&#1103;%202022-2026&#1075;&#1075;%20223&#1092;&#1079;\&#1041;&#1077;&#1085;&#1079;&#1080;&#1085;\&#1053;&#1052;&#1062;&#1050;%202026%204%20&#1082;&#1074;.2026.xlsx" TargetMode="External"/><Relationship Id="rId1" Type="http://schemas.openxmlformats.org/officeDocument/2006/relationships/externalLinkPath" Target="/&#1070;&#1083;&#1080;&#1103;/&#1044;&#1086;&#1082;&#1091;&#1084;&#1077;&#1085;&#1090;&#1072;&#1094;&#1080;&#1103;%202022-2026&#1075;&#1075;%20223&#1092;&#1079;/&#1041;&#1077;&#1085;&#1079;&#1080;&#1085;/&#1053;&#1052;&#1062;&#1050;%202026%204%20&#1082;&#1074;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2"/>
      <sheetName val="2026"/>
      <sheetName val="Лист3"/>
    </sheetNames>
    <sheetDataSet>
      <sheetData sheetId="0"/>
      <sheetData sheetId="1">
        <row r="6">
          <cell r="G6">
            <v>73.260000000000005</v>
          </cell>
          <cell r="H6">
            <v>76</v>
          </cell>
          <cell r="I6">
            <v>93.4</v>
          </cell>
        </row>
        <row r="7">
          <cell r="G7">
            <v>68.48</v>
          </cell>
          <cell r="H7">
            <v>71</v>
          </cell>
          <cell r="I7">
            <v>85.3</v>
          </cell>
        </row>
        <row r="8">
          <cell r="G8">
            <v>83.52</v>
          </cell>
          <cell r="H8">
            <v>86</v>
          </cell>
          <cell r="I8">
            <v>79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zoomScale="120" zoomScaleNormal="120" workbookViewId="0">
      <selection activeCell="F9" sqref="F9"/>
    </sheetView>
  </sheetViews>
  <sheetFormatPr defaultColWidth="9.140625" defaultRowHeight="12.75" x14ac:dyDescent="0.25"/>
  <cols>
    <col min="1" max="1" width="25.42578125" style="6" customWidth="1"/>
    <col min="2" max="2" width="12.140625" style="6" customWidth="1"/>
    <col min="3" max="3" width="12.7109375" style="8" customWidth="1"/>
    <col min="4" max="4" width="13.42578125" style="8" customWidth="1"/>
    <col min="5" max="5" width="14" style="8" customWidth="1"/>
    <col min="6" max="6" width="14.5703125" style="8" customWidth="1"/>
    <col min="7" max="7" width="12.140625" style="6" customWidth="1"/>
    <col min="8" max="8" width="12" style="6" customWidth="1"/>
    <col min="9" max="9" width="15.42578125" style="8" customWidth="1"/>
    <col min="10" max="10" width="12.28515625" style="6" bestFit="1" customWidth="1"/>
    <col min="11" max="12" width="11.28515625" style="6" bestFit="1" customWidth="1"/>
    <col min="13" max="16384" width="9.140625" style="6"/>
  </cols>
  <sheetData>
    <row r="1" spans="1:12" ht="20.25" customHeight="1" x14ac:dyDescent="0.25">
      <c r="A1" s="15" t="s">
        <v>16</v>
      </c>
      <c r="B1" s="15"/>
      <c r="C1" s="15"/>
      <c r="D1" s="15"/>
      <c r="E1" s="15"/>
      <c r="F1" s="15"/>
      <c r="G1" s="15"/>
      <c r="H1" s="15"/>
      <c r="I1" s="15"/>
    </row>
    <row r="2" spans="1:12" ht="25.15" customHeight="1" x14ac:dyDescent="0.25">
      <c r="A2" s="17" t="s">
        <v>6</v>
      </c>
      <c r="B2" s="18"/>
      <c r="C2" s="19"/>
      <c r="D2" s="20" t="s">
        <v>13</v>
      </c>
      <c r="E2" s="21"/>
      <c r="F2" s="21"/>
      <c r="G2" s="21"/>
      <c r="H2" s="21"/>
      <c r="I2" s="22"/>
    </row>
    <row r="3" spans="1:12" ht="30.75" customHeight="1" x14ac:dyDescent="0.25">
      <c r="A3" s="16" t="s">
        <v>5</v>
      </c>
      <c r="B3" s="16"/>
      <c r="C3" s="16"/>
      <c r="D3" s="16" t="s">
        <v>15</v>
      </c>
      <c r="E3" s="16"/>
      <c r="F3" s="16"/>
      <c r="G3" s="16"/>
      <c r="H3" s="16"/>
      <c r="I3" s="16"/>
    </row>
    <row r="4" spans="1:12" s="7" customFormat="1" ht="27.75" customHeight="1" x14ac:dyDescent="0.25">
      <c r="A4" s="16" t="s">
        <v>10</v>
      </c>
      <c r="B4" s="16"/>
      <c r="C4" s="16"/>
      <c r="D4" s="16" t="s">
        <v>17</v>
      </c>
      <c r="E4" s="16"/>
      <c r="F4" s="16"/>
      <c r="G4" s="16"/>
      <c r="H4" s="16"/>
      <c r="I4" s="16"/>
    </row>
    <row r="5" spans="1:12" ht="76.5" x14ac:dyDescent="0.25">
      <c r="A5" s="5" t="s">
        <v>0</v>
      </c>
      <c r="B5" s="5" t="s">
        <v>1</v>
      </c>
      <c r="C5" s="3" t="s">
        <v>18</v>
      </c>
      <c r="D5" s="3" t="s">
        <v>19</v>
      </c>
      <c r="E5" s="3" t="s">
        <v>20</v>
      </c>
      <c r="F5" s="3" t="s">
        <v>2</v>
      </c>
      <c r="G5" s="5" t="s">
        <v>3</v>
      </c>
      <c r="H5" s="5" t="s">
        <v>4</v>
      </c>
      <c r="I5" s="3" t="s">
        <v>11</v>
      </c>
    </row>
    <row r="6" spans="1:12" x14ac:dyDescent="0.25">
      <c r="A6" s="4" t="s">
        <v>7</v>
      </c>
      <c r="B6" s="4">
        <v>3000</v>
      </c>
      <c r="C6" s="12">
        <f>'[1]2026'!G6</f>
        <v>73.260000000000005</v>
      </c>
      <c r="D6" s="12">
        <f>'[1]2026'!H6</f>
        <v>76</v>
      </c>
      <c r="E6" s="12">
        <f>'[1]2026'!I6</f>
        <v>93.4</v>
      </c>
      <c r="F6" s="3">
        <f>ROUND((C6+D6+E6)/3,2)</f>
        <v>80.89</v>
      </c>
      <c r="G6" s="1">
        <f>STDEV(C6,D6,E6)</f>
        <v>10.923119212630342</v>
      </c>
      <c r="H6" s="2">
        <f>G6/F6</f>
        <v>0.13503670679478727</v>
      </c>
      <c r="I6" s="3">
        <f>B6*F6</f>
        <v>242670</v>
      </c>
      <c r="J6" s="8"/>
      <c r="K6" s="8"/>
      <c r="L6" s="8"/>
    </row>
    <row r="7" spans="1:12" x14ac:dyDescent="0.25">
      <c r="A7" s="4" t="s">
        <v>8</v>
      </c>
      <c r="B7" s="4">
        <v>4000</v>
      </c>
      <c r="C7" s="12">
        <f>'[1]2026'!G7</f>
        <v>68.48</v>
      </c>
      <c r="D7" s="12">
        <f>'[1]2026'!H7</f>
        <v>71</v>
      </c>
      <c r="E7" s="12">
        <f>'[1]2026'!I7</f>
        <v>85.3</v>
      </c>
      <c r="F7" s="3">
        <f t="shared" ref="F7:F8" si="0">ROUND((C7+D7+E7)/3,2)</f>
        <v>74.930000000000007</v>
      </c>
      <c r="G7" s="1">
        <f>STDEV(C7,D7,E7)</f>
        <v>9.0715011620642638</v>
      </c>
      <c r="H7" s="2">
        <f>G7/F7</f>
        <v>0.12106634408200004</v>
      </c>
      <c r="I7" s="3">
        <f>B7*F7</f>
        <v>299720</v>
      </c>
      <c r="J7" s="8"/>
      <c r="K7" s="8"/>
      <c r="L7" s="8"/>
    </row>
    <row r="8" spans="1:12" x14ac:dyDescent="0.25">
      <c r="A8" s="4" t="s">
        <v>9</v>
      </c>
      <c r="B8" s="4">
        <v>5000</v>
      </c>
      <c r="C8" s="12">
        <f>'[1]2026'!G8</f>
        <v>83.52</v>
      </c>
      <c r="D8" s="12">
        <f>'[1]2026'!H8</f>
        <v>86</v>
      </c>
      <c r="E8" s="12">
        <f>'[1]2026'!I8</f>
        <v>79</v>
      </c>
      <c r="F8" s="3">
        <f t="shared" si="0"/>
        <v>82.84</v>
      </c>
      <c r="G8" s="1">
        <f>STDEV(C8,D8,E8)</f>
        <v>3.5491970923012994</v>
      </c>
      <c r="H8" s="2">
        <f>G8/F8</f>
        <v>4.2844001597070247E-2</v>
      </c>
      <c r="I8" s="3">
        <f>B8*F8</f>
        <v>414200</v>
      </c>
      <c r="J8" s="8"/>
      <c r="K8" s="8"/>
      <c r="L8" s="8"/>
    </row>
    <row r="9" spans="1:12" ht="15" customHeight="1" x14ac:dyDescent="0.25">
      <c r="A9" s="9" t="s">
        <v>14</v>
      </c>
      <c r="B9" s="9">
        <v>12000</v>
      </c>
      <c r="C9" s="11"/>
      <c r="D9" s="11"/>
      <c r="E9" s="11"/>
      <c r="F9" s="11"/>
      <c r="G9" s="13" t="s">
        <v>12</v>
      </c>
      <c r="H9" s="14"/>
      <c r="I9" s="10">
        <f>SUM(I6:I8)</f>
        <v>956590</v>
      </c>
      <c r="J9" s="8"/>
      <c r="K9" s="8"/>
      <c r="L9" s="8"/>
    </row>
  </sheetData>
  <mergeCells count="8">
    <mergeCell ref="G9:H9"/>
    <mergeCell ref="A1:I1"/>
    <mergeCell ref="A3:C3"/>
    <mergeCell ref="D3:I3"/>
    <mergeCell ref="A4:C4"/>
    <mergeCell ref="D4:I4"/>
    <mergeCell ref="A2:C2"/>
    <mergeCell ref="D2:I2"/>
  </mergeCells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Станислав Бойко</dc:creator>
  <cp:lastModifiedBy>Обитель Тихая</cp:lastModifiedBy>
  <cp:lastPrinted>2026-08-28T08:42:46Z</cp:lastPrinted>
  <dcterms:created xsi:type="dcterms:W3CDTF">2017-11-10T14:09:15Z</dcterms:created>
  <dcterms:modified xsi:type="dcterms:W3CDTF">2026-08-28T08:42:48Z</dcterms:modified>
</cp:coreProperties>
</file>