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25" i="1" l="1"/>
  <c r="C22" i="1"/>
  <c r="L376" i="1"/>
  <c r="L368" i="1"/>
  <c r="L363" i="1"/>
  <c r="L360" i="1"/>
  <c r="L342" i="1"/>
  <c r="L345" i="1"/>
  <c r="L350" i="1"/>
  <c r="L159" i="1"/>
  <c r="Z157" i="1"/>
  <c r="L157" i="1"/>
  <c r="L147" i="1"/>
  <c r="L152" i="1"/>
  <c r="X152" i="1"/>
  <c r="L133" i="1"/>
  <c r="J133" i="1"/>
  <c r="L131" i="1"/>
  <c r="J131" i="1"/>
  <c r="L130" i="1"/>
  <c r="J130" i="1"/>
  <c r="L128" i="1"/>
  <c r="J128" i="1"/>
  <c r="J127" i="1"/>
  <c r="J125" i="1"/>
  <c r="L127" i="1"/>
  <c r="L125" i="1"/>
  <c r="J106" i="1"/>
  <c r="J104" i="1"/>
  <c r="L106" i="1"/>
  <c r="L104" i="1"/>
  <c r="L98" i="1"/>
  <c r="L95" i="1"/>
  <c r="L96" i="1"/>
  <c r="L86" i="1"/>
  <c r="X86" i="1"/>
  <c r="Z86" i="1"/>
  <c r="Y86" i="1"/>
  <c r="L82" i="1"/>
  <c r="L81" i="1"/>
  <c r="L78" i="1"/>
  <c r="L79" i="1"/>
</calcChain>
</file>

<file path=xl/sharedStrings.xml><?xml version="1.0" encoding="utf-8"?>
<sst xmlns="http://schemas.openxmlformats.org/spreadsheetml/2006/main" count="975" uniqueCount="329">
  <si>
    <t>Наименование программного продукта</t>
  </si>
  <si>
    <t>ПК РИК (вер. 1.3.250911)</t>
  </si>
  <si>
    <t>Наименование редакции сметных нормативов</t>
  </si>
  <si>
    <t>ФСНБ-2022 с доп. и изм. 15</t>
  </si>
  <si>
    <t>Реквизиты приказа Минстроя России об утверждении дополнений и изменений к сметным нормативам</t>
  </si>
  <si>
    <t>Приказ Минстроя России № 490/пр от 14.08.2025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</si>
  <si>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</si>
  <si>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</si>
  <si>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Обоснование принятых текущих цен на строительные ресурсы</t>
  </si>
  <si>
    <t>Сплит-форма ФГИС ЦС, Республика Коми, III квартал 2025</t>
  </si>
  <si>
    <t>Наименование субъекта Российской Федерации</t>
  </si>
  <si>
    <t>Республика Коми</t>
  </si>
  <si>
    <t>Наименование зоны субъекта Российской Федерации</t>
  </si>
  <si>
    <t>Республика Коми (4 зона)</t>
  </si>
  <si>
    <t>Temporary</t>
  </si>
  <si>
    <t>(наименование стройки)</t>
  </si>
  <si>
    <t>Акваград</t>
  </si>
  <si>
    <t>(наименование объекта капитального строительства)</t>
  </si>
  <si>
    <t>ЛОКАЛЬНЫЙ СМЕТНЫЙ РАСЧЁТ (СМЕТА) № 2</t>
  </si>
  <si>
    <t>Объект: 001967 Реконструкция напорного коллектора от КНС мкрн. Южный до СП-5 мкрн. Южный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</si>
  <si>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</si>
  <si>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</si>
  <si>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</si>
  <si>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</si>
  <si>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</si>
  <si>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</si>
  <si>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</si>
  <si>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Сметная стоимость</t>
  </si>
  <si>
    <t>тыс. руб.</t>
  </si>
  <si>
    <t>Средства на оплату труда рабочих</t>
  </si>
  <si>
    <t>562,37</t>
  </si>
  <si>
    <t>Средства на оплату труда машинистов</t>
  </si>
  <si>
    <t>503,71</t>
  </si>
  <si>
    <t xml:space="preserve">  в том числе</t>
  </si>
  <si>
    <t xml:space="preserve">  строительных работ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</si>
  <si>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</si>
  <si>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</si>
  <si>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</si>
  <si>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</si>
  <si>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</si>
  <si>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</si>
  <si>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</si>
  <si>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</si>
  <si>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</si>
  <si>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</si>
  <si>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</si>
  <si>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</si>
  <si>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</si>
  <si>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</si>
  <si>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</si>
  <si>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</si>
  <si>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</si>
  <si>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</si>
  <si>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</si>
  <si>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</si>
  <si>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</si>
  <si>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</si>
  <si>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</si>
  <si>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</si>
  <si>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</si>
  <si>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</si>
  <si>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</si>
  <si>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</si>
  <si>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</si>
  <si>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</si>
  <si>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</si>
  <si>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Приняты коэффициенты: методика, утверждённая Приказом Минстроя России от 04 августа 2020г. №421/пр п. 58</t>
  </si>
  <si>
    <t>ГЭСН 01-01-009-08</t>
  </si>
  <si>
    <t>Разработка грунта в траншеях экскаватором &lt;обратная лопата&gt; с ковшом вместимостью 0,65 (0,5-1) м3, группа грунтов: 2</t>
  </si>
  <si>
    <t>1000 м3</t>
  </si>
  <si>
    <t>ОТ</t>
  </si>
  <si>
    <t>чел.-ч</t>
  </si>
  <si>
    <t>ЭМ</t>
  </si>
  <si>
    <t>ОТм(ЗТм)</t>
  </si>
  <si>
    <t>91.01.05-086</t>
  </si>
  <si>
    <t>Экскаваторы одноковшовые дизельные на гусеничном ходу, объем ковша 0,65 м3</t>
  </si>
  <si>
    <t>маш.-ч</t>
  </si>
  <si>
    <t>4-100-060</t>
  </si>
  <si>
    <t>Средний разряд машиниста 6,0</t>
  </si>
  <si>
    <t>Итого прямые затраты</t>
  </si>
  <si>
    <t>ФОТ</t>
  </si>
  <si>
    <t>Пр/812-001.1-3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</si>
  <si>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</si>
  <si>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</si>
  <si>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</si>
  <si>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</si>
  <si>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</si>
  <si>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ГЭСН 01-02-055-08</t>
  </si>
  <si>
    <t>Разработка грунта вручную с креплениями в траншеях шириной до 2 м, глубиной: до 3 м, группа грунтов 2</t>
  </si>
  <si>
    <t>100 м3</t>
  </si>
  <si>
    <t>1-100-28</t>
  </si>
  <si>
    <t>Средний разряд работы 2,8</t>
  </si>
  <si>
    <t>Пр/812-001.2-3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</si>
  <si>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</si>
  <si>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</si>
  <si>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</si>
  <si>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01-20-1-01-0015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</si>
  <si>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расстояние: 15 км</t>
  </si>
  <si>
    <t>1 т груза</t>
  </si>
  <si>
    <t>ГЭСН 01-02-103-01</t>
  </si>
  <si>
    <t>Корчевка деревьев в грунтах естественного залегания корчевателями-собирателями с трактором мощностью 79 кВт (108 л.с.) с трелевкой до 100 м, диаметр деревьев: до 16 см</t>
  </si>
  <si>
    <t>100 шт</t>
  </si>
  <si>
    <t>1-100-23</t>
  </si>
  <si>
    <t>Средний разряд работы 2,3</t>
  </si>
  <si>
    <t>91.12.02-002</t>
  </si>
  <si>
    <t>Корчеватели-собиратели с трактором, мощность 79 кВт (108 л.с.)</t>
  </si>
  <si>
    <t>4-100-050</t>
  </si>
  <si>
    <t>Средний разряд машиниста 5,0</t>
  </si>
  <si>
    <t>91.15.02-024</t>
  </si>
  <si>
    <t>Тракторы на гусеничном ходу, мощность 79 кВт (108 л.с.)</t>
  </si>
  <si>
    <t>Пр/812-001.4-3</t>
  </si>
  <si>
    <t>НР Земляные работы, выполняемые другим видом работ (подготовительным, сопутствующим, укрепительным)</t>
  </si>
  <si>
    <t>Пр/774-001.4</t>
  </si>
  <si>
    <t>СП Земляные работы, выполняемые другим видом работ (подготовительным, сопутствующим, укрепительным)</t>
  </si>
  <si>
    <t>ГЭСН 22-03-014-10</t>
  </si>
  <si>
    <t>Приварка фланцев к стальным трубопроводам диаметром: 400 мм</t>
  </si>
  <si>
    <t>шт</t>
  </si>
  <si>
    <t>1-100-50</t>
  </si>
  <si>
    <t>Средний разряд работы 5,0</t>
  </si>
  <si>
    <t>91.14.02-001</t>
  </si>
  <si>
    <t>Автомобили бортовые, грузоподъемность до 5 т</t>
  </si>
  <si>
    <t>4-100-040</t>
  </si>
  <si>
    <t>Средний разряд машиниста 4,0</t>
  </si>
  <si>
    <t>91.17.04-033</t>
  </si>
  <si>
    <t>Агрегаты сварочные для ручной дуговой сварки на тракторе, сварочный ток до 250 А, количество постов 2, мощность трактора 79 кВт (108 л.с.)</t>
  </si>
  <si>
    <t>М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</si>
  <si>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</si>
  <si>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</si>
  <si>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</si>
  <si>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23.8.03.11</t>
  </si>
  <si>
    <t>Фланцы стальные плоские</t>
  </si>
  <si>
    <t>5.1</t>
  </si>
  <si>
    <t>23.8.03.11-0016</t>
  </si>
  <si>
    <t>Фланец приварной встык, марка стали 20, номинальное давление 1,6 МПа, номинальный диаметр 400 мм</t>
  </si>
  <si>
    <t>Пр/812-018.0-3</t>
  </si>
  <si>
    <t>НР Водопровод - наружные сети</t>
  </si>
  <si>
    <t>Пр/774-018.0</t>
  </si>
  <si>
    <t>СП Водопровод - наружные сети</t>
  </si>
  <si>
    <t>ГЭСН 23-01-030-08</t>
  </si>
  <si>
    <t>Укладка трубопроводов канализации из полиэтиленовых труб диаметром: 400 мм</t>
  </si>
  <si>
    <t>100 м</t>
  </si>
  <si>
    <t>1-100-38</t>
  </si>
  <si>
    <t>Средний разряд работы 3,8</t>
  </si>
  <si>
    <t>91.10.05-007</t>
  </si>
  <si>
    <t>Трубоукладчики, номинальная грузоподъемность 12,5 т</t>
  </si>
  <si>
    <t>4-100-070</t>
  </si>
  <si>
    <t>Средний разряд машиниста 7,0</t>
  </si>
  <si>
    <t>91.17.04-058</t>
  </si>
  <si>
    <t>Аппараты с полуавтоматическим управлением процессом сварки "встык" пластмассовых труб диаметром свыше 315 до 630 мм</t>
  </si>
  <si>
    <t>01.7.03.01-0001</t>
  </si>
  <si>
    <t>Вода</t>
  </si>
  <si>
    <t>м3</t>
  </si>
  <si>
    <t>24.3.03.13</t>
  </si>
  <si>
    <t>Трубы полиэтиленовые</t>
  </si>
  <si>
    <t>м</t>
  </si>
  <si>
    <t>6.1</t>
  </si>
  <si>
    <t>24.3.03.13-0018</t>
  </si>
  <si>
    <t>Трубы напорные полиэтиленовые, кроме газопроводных ПЭ100, для транспортировки воды, стандартное размерное отношение SDR11, номинальный наружный диаметр 400 мм, толщина стенки 36,3 мм</t>
  </si>
  <si>
    <t>НР Канализация - наружные сети</t>
  </si>
  <si>
    <t>СП Канализация - наружные сети</t>
  </si>
  <si>
    <t>ТЦ_24.3.03.01_69_6905052172_22.11.0025_01</t>
  </si>
  <si>
    <t>Труба ПНД ПЭ 100 400х23.7 SDR 17</t>
  </si>
  <si>
    <t>Формула ценообразования: 7280 + 218,4(3%)</t>
  </si>
  <si>
    <t>ГЭСН 22-03-002-01</t>
  </si>
  <si>
    <t>Установка полиэтиленовых фасонных частей: отводов, колен, патрубков, переходов</t>
  </si>
  <si>
    <t>10 шт</t>
  </si>
  <si>
    <t>1-100-35</t>
  </si>
  <si>
    <t>Средний разряд работы 3,5</t>
  </si>
  <si>
    <t>91.05.05-015</t>
  </si>
  <si>
    <t>Краны на автомобильном ходу, грузоподъемность 16 т</t>
  </si>
  <si>
    <t>91.17.04-057</t>
  </si>
  <si>
    <t>Аппараты с полуавтоматическим управлением процессом сварки "встык" пластмассовых труб диаметром свыше 160 до 315 мм</t>
  </si>
  <si>
    <t>24.3.05.19</t>
  </si>
  <si>
    <t>Фасонные части</t>
  </si>
  <si>
    <t>ТЦ_24.3.05.01_69_6905052172_22.11.0025_01</t>
  </si>
  <si>
    <t>Втулка под фланец Д400 SDR17</t>
  </si>
  <si>
    <t>Формула ценообразования: 13011 + 390,33(3%)</t>
  </si>
  <si>
    <t>ТЦ_23.8.03.11_78_7804569431_22.11.0025_01</t>
  </si>
  <si>
    <t>Фланец стальной расточенный прижимной PN16 для ПНД трубы 400 мм</t>
  </si>
  <si>
    <t>Формула ценообразования: 8968/1,2 + 224,2(3%)</t>
  </si>
  <si>
    <t>ТЦ_24.3.05.07_69_6905052172_22.11.0025_01</t>
  </si>
  <si>
    <t>Переход ПНД сварной 400х160 SDR17</t>
  </si>
  <si>
    <t>Формула ценообразования: 11080,5 + 332,42(3%)</t>
  </si>
  <si>
    <t>Разработка грунта в траншеях экскаватором &lt;обратная лопата&gt; с ковшом вместимостью 0,65 (0,5-1) м3, группа грунтов: 2 - засыпка траншеи</t>
  </si>
  <si>
    <t>Итого прямые по всем-всем позициям</t>
  </si>
  <si>
    <t>Итого прямые затраты по позициям, не вошедшим в разделы.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</si>
  <si>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</si>
  <si>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</si>
  <si>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</si>
  <si>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</si>
  <si>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</si>
  <si>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 xml:space="preserve">     перевозка</t>
  </si>
  <si>
    <t>Итого ФОТ</t>
  </si>
  <si>
    <t>Итого накладные расходы</t>
  </si>
  <si>
    <t>Итого сметная прибыль</t>
  </si>
  <si>
    <t>Итого по позициям, не вошедшим в разделы.</t>
  </si>
  <si>
    <t>Справочно</t>
  </si>
  <si>
    <t xml:space="preserve">     материальные ресурсы, отсутствующие в ФРСН</t>
  </si>
  <si>
    <t xml:space="preserve">     затраты труда рабочих</t>
  </si>
  <si>
    <t xml:space="preserve">     затраты труда машинистов</t>
  </si>
  <si>
    <t>ИТОГИ по позициям, не вошедшим в разделы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</si>
  <si>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</si>
  <si>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</si>
  <si>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</si>
  <si>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</si>
  <si>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</si>
  <si>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</si>
  <si>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</si>
  <si>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</si>
  <si>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</si>
  <si>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</si>
  <si>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</si>
  <si>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</si>
  <si>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</si>
  <si>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</si>
  <si>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</si>
  <si>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позициям, не вошедшим в разделы</t>
  </si>
  <si>
    <t>Всего по позициям, не вошедшим в разделыСМР+ПНР+перевозка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</si>
  <si>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</si>
  <si>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</si>
  <si>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</si>
  <si>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</si>
  <si>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</si>
  <si>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</si>
  <si>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</si>
  <si>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</si>
  <si>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</si>
  <si>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</si>
  <si>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</si>
  <si>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</si>
  <si>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</si>
  <si>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</si>
  <si>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</si>
  <si>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</si>
  <si>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</si>
  <si>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</si>
  <si>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</si>
  <si>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</si>
  <si>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</si>
  <si>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</si>
  <si>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</si>
  <si>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</si>
  <si>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</si>
  <si>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</si>
  <si>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</si>
  <si>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</si>
  <si>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</si>
  <si>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</si>
  <si>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</si>
  <si>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</si>
  <si>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</si>
  <si>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</si>
  <si>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</si>
  <si>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</si>
  <si>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</si>
  <si>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</si>
  <si>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</si>
  <si>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</si>
  <si>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</si>
  <si>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</si>
  <si>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</si>
  <si>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</si>
  <si>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</si>
  <si>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</si>
  <si>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</si>
  <si>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</si>
  <si>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</si>
  <si>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</si>
  <si>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</si>
  <si>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</si>
  <si>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</si>
  <si>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</si>
  <si>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</si>
  <si>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</si>
  <si>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</si>
  <si>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</si>
  <si>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</si>
  <si>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</si>
  <si>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</si>
  <si>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</si>
  <si>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</si>
  <si>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</si>
  <si>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</si>
  <si>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</si>
  <si>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</si>
  <si>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</si>
  <si>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</si>
  <si>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</si>
  <si>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</si>
  <si>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</si>
  <si>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</si>
  <si>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</si>
  <si>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</si>
  <si>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</si>
  <si>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</si>
  <si>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</si>
  <si>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</si>
  <si>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</si>
  <si>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</si>
  <si>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</si>
  <si>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</si>
  <si>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</si>
  <si>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</si>
  <si>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</si>
  <si>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</si>
  <si>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</si>
  <si>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</si>
  <si>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</si>
  <si>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</si>
  <si>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</si>
  <si>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</si>
  <si>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</si>
  <si>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</si>
  <si>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</si>
  <si>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</si>
  <si>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</si>
  <si>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</si>
  <si>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</si>
  <si>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</si>
  <si>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</si>
  <si>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</si>
  <si>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</si>
  <si>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</si>
  <si>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</si>
  <si>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Составил</t>
  </si>
  <si>
    <t>[должность, подпись (инициалы, фамилия)]</t>
  </si>
  <si>
    <t>Проверил</t>
  </si>
  <si>
    <t>начальник ПТО                                                                                                                                                          Чирятьева Н. А.</t>
  </si>
  <si>
    <t>заместитель директора по производству                                                                                                             Блинов А. 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</si>
</sst>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164" formatCode="#\ ##0.###;\-#\ ##0.###"/>
    <numFmt numFmtId="165" formatCode="#\ ##0.######;\-#\ ##0.######"/>
    <numFmt numFmtId="166" formatCode="#\ ##0.####;\-#\ ##0.####"/>
    <numFmt numFmtId="167" formatCode="0.#######;\-0.#######"/>
    <numFmt numFmtId="168" formatCode="0.####################;\-0.####################;&quot;&quot;"/>
    <numFmt numFmtId="169" formatCode="0.00;\-0.00;&quot;&quot;"/>
    <numFmt numFmtId="170" formatCode="#\ ###\ ##0.00;\-#\ ###\ ##0.00;&quot;&quot;"/>
    <numFmt numFmtId="171" formatCode="#\ ##0.######;\-#\ ##0.######;&quot;&quot;"/>
    <numFmt numFmtId="172" formatCode="#\ ##0.##;\-#\ ##0.##"/>
    <numFmt numFmtId="173" formatCode="0.##;\-0.##;&quot;&quot;"/>
    <numFmt numFmtId="174" formatCode="#\ ##0.00;\-#\ ##0.00;&quot;&quot;"/>
    <numFmt numFmtId="175" formatCode="#\ ##0;\-#\ ##0"/>
    <numFmt numFmtId="176" formatCode="#\ ##0.#;\-#\ ##0.#;&quot;&quot;"/>
    <numFmt numFmtId="177" formatCode="#\ ##0.#;\-#\ ##0.#"/>
    <numFmt numFmtId="178" formatCode="#\ ##0.##;\-#\ ##0.##;&quot;&quot;"/>
    <numFmt numFmtId="179" formatCode="#\ ##0;\-#\ ##0;&quot;&quot;"/>
    <numFmt numFmtId="180" formatCode="#\ ##0.###;\-#\ ##0.###;&quot;&quot;"/>
    <numFmt numFmtId="181" formatCode="#\ ##0.####;\-#\ ##0.####;&quot;&quot;"/>
    <numFmt numFmtId="182" formatCode="#\ ##0.0000000;\-#\ ##0.0000000;&quot;&quot;"/>
    <numFmt numFmtId="183" formatCode="0.00_ ;\-0.00\ "/>
  </numFmts>
  <fonts count="8" x14ac:knownFonts="1">
    <font>
      <sz val="10"/>
      <name val="Times New Roman"/>
      <charset val="204"/>
    </font>
    <font>
      <b/>
      <sz val="12"/>
      <name val="Times New Roman"/>
      <family val="1"/>
      <charset val="204"/>
    </font>
    <font>
      <i/>
      <sz val="7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166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top"/>
    </xf>
    <xf numFmtId="168" fontId="0" fillId="0" borderId="0" xfId="0" applyNumberFormat="1" applyAlignment="1">
      <alignment horizontal="right" vertical="top"/>
    </xf>
    <xf numFmtId="169" fontId="4" fillId="0" borderId="0" xfId="0" applyNumberFormat="1" applyFont="1" applyAlignment="1">
      <alignment horizontal="right" vertical="top"/>
    </xf>
    <xf numFmtId="170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71" fontId="6" fillId="0" borderId="0" xfId="0" applyNumberFormat="1" applyFont="1" applyAlignment="1">
      <alignment horizontal="right" vertical="top"/>
    </xf>
    <xf numFmtId="172" fontId="0" fillId="0" borderId="0" xfId="0" applyNumberFormat="1" applyAlignment="1">
      <alignment horizontal="right" vertical="top"/>
    </xf>
    <xf numFmtId="165" fontId="0" fillId="0" borderId="0" xfId="0" applyNumberFormat="1" applyAlignment="1">
      <alignment horizontal="right" vertical="top"/>
    </xf>
    <xf numFmtId="169" fontId="0" fillId="0" borderId="0" xfId="0" applyNumberFormat="1" applyAlignment="1">
      <alignment horizontal="right" vertical="top"/>
    </xf>
    <xf numFmtId="173" fontId="0" fillId="0" borderId="0" xfId="0" applyNumberFormat="1" applyAlignment="1">
      <alignment horizontal="right" vertical="top"/>
    </xf>
    <xf numFmtId="174" fontId="0" fillId="0" borderId="0" xfId="0" applyNumberFormat="1" applyAlignment="1">
      <alignment horizontal="right" vertical="top"/>
    </xf>
    <xf numFmtId="170" fontId="0" fillId="0" borderId="0" xfId="0" applyNumberForma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170" fontId="4" fillId="0" borderId="3" xfId="0" applyNumberFormat="1" applyFont="1" applyBorder="1" applyAlignment="1">
      <alignment horizontal="right" vertical="top"/>
    </xf>
    <xf numFmtId="175" fontId="0" fillId="0" borderId="0" xfId="0" applyNumberFormat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8" fontId="0" fillId="0" borderId="0" xfId="0" applyNumberFormat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70" fontId="4" fillId="0" borderId="4" xfId="0" applyNumberFormat="1" applyFont="1" applyBorder="1" applyAlignment="1">
      <alignment horizontal="right" vertical="top"/>
    </xf>
    <xf numFmtId="179" fontId="0" fillId="0" borderId="0" xfId="0" applyNumberFormat="1" applyAlignment="1">
      <alignment horizontal="right" vertical="top"/>
    </xf>
    <xf numFmtId="174" fontId="4" fillId="0" borderId="0" xfId="0" applyNumberFormat="1" applyFont="1" applyAlignment="1">
      <alignment horizontal="right" vertical="top"/>
    </xf>
    <xf numFmtId="174" fontId="4" fillId="0" borderId="3" xfId="0" applyNumberFormat="1" applyFont="1" applyBorder="1" applyAlignment="1">
      <alignment horizontal="right" vertical="top"/>
    </xf>
    <xf numFmtId="164" fontId="0" fillId="0" borderId="0" xfId="0" applyNumberFormat="1" applyAlignment="1">
      <alignment horizontal="right" vertical="top"/>
    </xf>
    <xf numFmtId="174" fontId="4" fillId="0" borderId="4" xfId="0" applyNumberFormat="1" applyFont="1" applyBorder="1" applyAlignment="1">
      <alignment horizontal="right" vertical="top"/>
    </xf>
    <xf numFmtId="180" fontId="0" fillId="0" borderId="0" xfId="0" applyNumberFormat="1" applyAlignment="1">
      <alignment horizontal="right" vertical="top"/>
    </xf>
    <xf numFmtId="181" fontId="6" fillId="0" borderId="0" xfId="0" applyNumberFormat="1" applyFont="1" applyAlignment="1">
      <alignment horizontal="right" vertical="top"/>
    </xf>
    <xf numFmtId="176" fontId="6" fillId="0" borderId="0" xfId="0" applyNumberFormat="1" applyFont="1" applyAlignment="1">
      <alignment horizontal="right" vertical="top"/>
    </xf>
    <xf numFmtId="178" fontId="6" fillId="0" borderId="0" xfId="0" applyNumberFormat="1" applyFont="1" applyAlignment="1">
      <alignment horizontal="right" vertical="top"/>
    </xf>
    <xf numFmtId="180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69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70" fontId="3" fillId="0" borderId="0" xfId="0" applyNumberFormat="1" applyFont="1" applyAlignment="1">
      <alignment horizontal="right" vertical="top"/>
    </xf>
    <xf numFmtId="16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174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182" fontId="3" fillId="0" borderId="0" xfId="0" applyNumberFormat="1" applyFont="1" applyAlignment="1">
      <alignment horizontal="right" vertical="top"/>
    </xf>
    <xf numFmtId="183" fontId="0" fillId="0" borderId="0" xfId="0" applyNumberFormat="1"/>
    <xf numFmtId="2" fontId="4" fillId="0" borderId="1" xfId="0" applyNumberFormat="1" applyFont="1" applyBorder="1" applyAlignment="1">
      <alignment horizontal="righ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65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164" fontId="4" fillId="0" borderId="1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460"/>
  <sheetViews>
    <sheetView tabSelected="1" topLeftCell="A14" zoomScale="130" zoomScaleNormal="130" workbookViewId="0">
      <selection activeCell="A16" sqref="A16:L16"/>
    </sheetView>
  </sheetViews>
  <sheetFormatPr defaultRowHeight="12.75" outlineLevelRow="1" x14ac:dyDescent="0.2"/>
  <cols>
    <col min="1" max="1" width="5.33203125" customWidth="1"/>
    <col min="2" max="2" width="19.6640625" customWidth="1"/>
    <col min="3" max="3" width="33.332031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146.83203125" hidden="1" customWidth="1"/>
    <col min="23" max="23" width="60.5" hidden="1" customWidth="1"/>
    <col min="24" max="24" width="21.1640625" customWidth="1"/>
    <col min="26" max="26" width="11.1640625" bestFit="1" customWidth="1"/>
  </cols>
  <sheetData>
    <row r="2" spans="1:15" x14ac:dyDescent="0.2">
      <c r="A2" s="62" t="s">
        <v>0</v>
      </c>
      <c r="B2" s="62"/>
      <c r="C2" s="62"/>
      <c r="D2" s="62"/>
      <c r="E2" s="62"/>
      <c r="F2" s="63" t="s">
        <v>1</v>
      </c>
      <c r="G2" s="63"/>
      <c r="H2" s="63"/>
      <c r="I2" s="63"/>
      <c r="J2" s="63"/>
      <c r="K2" s="63"/>
      <c r="L2" s="63"/>
      <c r="M2" s="1" t="s">
        <v>0</v>
      </c>
      <c r="N2" s="2" t="s">
        <v>1</v>
      </c>
    </row>
    <row r="3" spans="1:15" x14ac:dyDescent="0.2">
      <c r="A3" s="62" t="s">
        <v>2</v>
      </c>
      <c r="B3" s="62"/>
      <c r="C3" s="62"/>
      <c r="D3" s="62"/>
      <c r="E3" s="62"/>
      <c r="F3" s="63" t="s">
        <v>3</v>
      </c>
      <c r="G3" s="63"/>
      <c r="H3" s="63"/>
      <c r="I3" s="63"/>
      <c r="J3" s="63"/>
      <c r="K3" s="63"/>
      <c r="L3" s="63"/>
      <c r="M3" s="1" t="s">
        <v>2</v>
      </c>
      <c r="N3" s="2" t="s">
        <v>3</v>
      </c>
    </row>
    <row r="4" spans="1:15" ht="25.5" x14ac:dyDescent="0.2">
      <c r="A4" s="62" t="s">
        <v>4</v>
      </c>
      <c r="B4" s="62"/>
      <c r="C4" s="62"/>
      <c r="D4" s="62"/>
      <c r="E4" s="62"/>
      <c r="F4" s="63" t="s">
        <v>5</v>
      </c>
      <c r="G4" s="63"/>
      <c r="H4" s="63"/>
      <c r="I4" s="63"/>
      <c r="J4" s="63"/>
      <c r="K4" s="63"/>
      <c r="L4" s="63"/>
      <c r="M4" s="1" t="s">
        <v>4</v>
      </c>
      <c r="N4" s="2" t="s">
        <v>5</v>
      </c>
    </row>
    <row r="5" spans="1:15" ht="102" x14ac:dyDescent="0.2">
      <c r="A5" s="62" t="s">
        <v>6</v>
      </c>
      <c r="B5" s="62"/>
      <c r="C5" s="62"/>
      <c r="D5" s="62"/>
      <c r="E5" s="62"/>
      <c r="F5" s="63"/>
      <c r="G5" s="63"/>
      <c r="H5" s="63"/>
      <c r="I5" s="63"/>
      <c r="J5" s="63"/>
      <c r="K5" s="63"/>
      <c r="L5" s="63"/>
      <c r="M5" s="1" t="s">
        <v>6</v>
      </c>
      <c r="N5" s="2"/>
    </row>
    <row r="6" spans="1:15" ht="51" x14ac:dyDescent="0.2">
      <c r="A6" s="62" t="s">
        <v>7</v>
      </c>
      <c r="B6" s="62"/>
      <c r="C6" s="62"/>
      <c r="D6" s="62"/>
      <c r="E6" s="62"/>
      <c r="F6" s="63"/>
      <c r="G6" s="63"/>
      <c r="H6" s="63"/>
      <c r="I6" s="63"/>
      <c r="J6" s="63"/>
      <c r="K6" s="63"/>
      <c r="L6" s="63"/>
      <c r="M6" s="1" t="s">
        <v>7</v>
      </c>
      <c r="N6" s="2"/>
    </row>
    <row r="7" spans="1:15" x14ac:dyDescent="0.2">
      <c r="A7" s="62" t="s">
        <v>8</v>
      </c>
      <c r="B7" s="62"/>
      <c r="C7" s="62"/>
      <c r="D7" s="62"/>
      <c r="E7" s="62"/>
      <c r="F7" s="63" t="s">
        <v>9</v>
      </c>
      <c r="G7" s="63"/>
      <c r="H7" s="63"/>
      <c r="I7" s="63"/>
      <c r="J7" s="63"/>
      <c r="K7" s="63"/>
      <c r="L7" s="63"/>
      <c r="M7" s="1" t="s">
        <v>8</v>
      </c>
      <c r="N7" s="2" t="s">
        <v>9</v>
      </c>
    </row>
    <row r="8" spans="1:15" x14ac:dyDescent="0.2">
      <c r="A8" s="62" t="s">
        <v>10</v>
      </c>
      <c r="B8" s="62"/>
      <c r="C8" s="62"/>
      <c r="D8" s="62"/>
      <c r="E8" s="62"/>
      <c r="F8" s="63" t="s">
        <v>11</v>
      </c>
      <c r="G8" s="63"/>
      <c r="H8" s="63"/>
      <c r="I8" s="63"/>
      <c r="J8" s="63"/>
      <c r="K8" s="63"/>
      <c r="L8" s="63"/>
      <c r="M8" s="1" t="s">
        <v>10</v>
      </c>
      <c r="N8" s="2" t="s">
        <v>11</v>
      </c>
    </row>
    <row r="9" spans="1:15" x14ac:dyDescent="0.2">
      <c r="A9" s="62" t="s">
        <v>12</v>
      </c>
      <c r="B9" s="62"/>
      <c r="C9" s="62"/>
      <c r="D9" s="62"/>
      <c r="E9" s="62"/>
      <c r="F9" s="63" t="s">
        <v>13</v>
      </c>
      <c r="G9" s="63"/>
      <c r="H9" s="63"/>
      <c r="I9" s="63"/>
      <c r="J9" s="63"/>
      <c r="K9" s="63"/>
      <c r="L9" s="63"/>
      <c r="M9" s="1" t="s">
        <v>12</v>
      </c>
      <c r="N9" s="2" t="s">
        <v>13</v>
      </c>
    </row>
    <row r="11" spans="1:15" ht="15.75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O11" s="3" t="s">
        <v>14</v>
      </c>
    </row>
    <row r="12" spans="1:15" x14ac:dyDescent="0.2">
      <c r="A12" s="65" t="s">
        <v>15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</row>
    <row r="13" spans="1:15" ht="15.75" x14ac:dyDescent="0.2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O13" s="3" t="s">
        <v>16</v>
      </c>
    </row>
    <row r="14" spans="1:15" x14ac:dyDescent="0.2">
      <c r="A14" s="65" t="s">
        <v>17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</row>
    <row r="15" spans="1:15" ht="15.75" x14ac:dyDescent="0.2">
      <c r="A15" s="69" t="s">
        <v>18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O15" s="4" t="s">
        <v>18</v>
      </c>
    </row>
    <row r="16" spans="1:15" x14ac:dyDescent="0.2">
      <c r="A16" s="70" t="s">
        <v>19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O16" s="5" t="s">
        <v>19</v>
      </c>
    </row>
    <row r="17" spans="1:21" x14ac:dyDescent="0.2">
      <c r="A17" s="65" t="s">
        <v>20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</row>
    <row r="18" spans="1:21" x14ac:dyDescent="0.2">
      <c r="A18" s="66" t="s">
        <v>21</v>
      </c>
      <c r="B18" s="66"/>
      <c r="C18" s="7" t="s">
        <v>22</v>
      </c>
      <c r="D18" s="67" t="s">
        <v>23</v>
      </c>
      <c r="E18" s="67"/>
      <c r="F18" s="67"/>
      <c r="G18" s="67"/>
      <c r="H18" s="67"/>
      <c r="I18" s="67"/>
      <c r="J18" s="67"/>
      <c r="K18" s="67"/>
      <c r="L18" s="67"/>
    </row>
    <row r="19" spans="1:21" x14ac:dyDescent="0.2">
      <c r="A19" s="66" t="s">
        <v>24</v>
      </c>
      <c r="B19" s="66"/>
      <c r="C19" s="68"/>
      <c r="D19" s="68"/>
      <c r="E19" s="68"/>
      <c r="F19" s="68"/>
      <c r="G19" s="68"/>
      <c r="H19" s="67"/>
      <c r="I19" s="67"/>
      <c r="J19" s="67"/>
      <c r="K19" s="67"/>
      <c r="L19" s="67"/>
    </row>
    <row r="20" spans="1:21" x14ac:dyDescent="0.2">
      <c r="A20" s="67"/>
      <c r="B20" s="67"/>
      <c r="C20" s="65" t="s">
        <v>25</v>
      </c>
      <c r="D20" s="65"/>
      <c r="E20" s="65"/>
      <c r="F20" s="65"/>
      <c r="G20" s="65"/>
      <c r="H20" s="67"/>
      <c r="I20" s="67"/>
      <c r="J20" s="67"/>
      <c r="K20" s="67"/>
      <c r="L20" s="67"/>
    </row>
    <row r="21" spans="1:21" x14ac:dyDescent="0.2">
      <c r="A21" s="67" t="s">
        <v>26</v>
      </c>
      <c r="B21" s="67"/>
      <c r="C21" s="67"/>
      <c r="D21" s="73"/>
      <c r="E21" s="73"/>
      <c r="F21" s="74"/>
      <c r="G21" s="74"/>
      <c r="H21" s="67"/>
      <c r="I21" s="67"/>
      <c r="J21" s="67"/>
      <c r="K21" s="67"/>
      <c r="L21" s="67"/>
    </row>
    <row r="22" spans="1:21" x14ac:dyDescent="0.2">
      <c r="A22" s="71" t="s">
        <v>27</v>
      </c>
      <c r="B22" s="71"/>
      <c r="C22" s="61">
        <f>4003884.34/1000</f>
        <v>4003.8843400000001</v>
      </c>
      <c r="D22" s="9" t="s">
        <v>28</v>
      </c>
      <c r="E22" s="71" t="s">
        <v>29</v>
      </c>
      <c r="F22" s="71"/>
      <c r="G22" s="71"/>
      <c r="H22" s="71"/>
      <c r="I22" s="72" t="s">
        <v>30</v>
      </c>
      <c r="J22" s="72"/>
      <c r="K22" s="72"/>
      <c r="L22" s="9" t="s">
        <v>28</v>
      </c>
    </row>
    <row r="23" spans="1:21" x14ac:dyDescent="0.2">
      <c r="A23" s="71"/>
      <c r="B23" s="71"/>
      <c r="C23" s="71"/>
      <c r="D23" s="71"/>
      <c r="E23" s="71" t="s">
        <v>31</v>
      </c>
      <c r="F23" s="71"/>
      <c r="G23" s="71"/>
      <c r="H23" s="71"/>
      <c r="I23" s="72" t="s">
        <v>32</v>
      </c>
      <c r="J23" s="72"/>
      <c r="K23" s="72"/>
      <c r="L23" s="9" t="s">
        <v>28</v>
      </c>
    </row>
    <row r="24" spans="1:21" x14ac:dyDescent="0.2">
      <c r="A24" s="76" t="s">
        <v>33</v>
      </c>
      <c r="B24" s="76"/>
      <c r="C24" s="67"/>
      <c r="D24" s="67"/>
      <c r="E24" s="67"/>
      <c r="F24" s="67"/>
      <c r="G24" s="67"/>
      <c r="H24" s="67"/>
      <c r="I24" s="67"/>
      <c r="J24" s="67"/>
      <c r="K24" s="67"/>
      <c r="L24" s="67"/>
    </row>
    <row r="25" spans="1:21" x14ac:dyDescent="0.2">
      <c r="A25" s="71" t="s">
        <v>34</v>
      </c>
      <c r="B25" s="71"/>
      <c r="C25" s="61">
        <f>C22</f>
        <v>4003.8843400000001</v>
      </c>
      <c r="D25" s="9" t="s">
        <v>28</v>
      </c>
      <c r="E25" s="71" t="s">
        <v>35</v>
      </c>
      <c r="F25" s="71"/>
      <c r="G25" s="71"/>
      <c r="H25" s="71"/>
      <c r="I25" s="77">
        <v>857.04600000000005</v>
      </c>
      <c r="J25" s="77"/>
      <c r="K25" s="77"/>
      <c r="L25" s="9" t="s">
        <v>36</v>
      </c>
    </row>
    <row r="26" spans="1:21" x14ac:dyDescent="0.2">
      <c r="A26" s="71" t="s">
        <v>37</v>
      </c>
      <c r="B26" s="71"/>
      <c r="C26" s="10"/>
      <c r="D26" s="9"/>
      <c r="E26" s="71" t="s">
        <v>38</v>
      </c>
      <c r="F26" s="71"/>
      <c r="G26" s="71"/>
      <c r="H26" s="71"/>
      <c r="I26" s="75">
        <v>545.45395199999996</v>
      </c>
      <c r="J26" s="75"/>
      <c r="K26" s="75"/>
      <c r="L26" s="9" t="s">
        <v>36</v>
      </c>
    </row>
    <row r="27" spans="1:21" x14ac:dyDescent="0.2">
      <c r="A27" s="71" t="s">
        <v>39</v>
      </c>
      <c r="B27" s="71"/>
      <c r="C27" s="10"/>
      <c r="D27" s="9"/>
      <c r="E27" s="71"/>
      <c r="F27" s="71"/>
      <c r="G27" s="71"/>
      <c r="H27" s="71"/>
      <c r="I27" s="71"/>
      <c r="J27" s="71"/>
      <c r="K27" s="71"/>
      <c r="L27" s="71"/>
    </row>
    <row r="28" spans="1:21" x14ac:dyDescent="0.2">
      <c r="A28" s="71" t="s">
        <v>40</v>
      </c>
      <c r="B28" s="71"/>
      <c r="C28" s="10"/>
      <c r="D28" s="9"/>
      <c r="E28" s="71"/>
      <c r="F28" s="71"/>
      <c r="G28" s="71"/>
      <c r="H28" s="71"/>
      <c r="I28" s="71"/>
      <c r="J28" s="71"/>
      <c r="K28" s="71"/>
      <c r="L28" s="71"/>
    </row>
    <row r="30" spans="1:21" ht="38.25" x14ac:dyDescent="0.2">
      <c r="A30" s="79" t="s">
        <v>41</v>
      </c>
      <c r="B30" s="79" t="s">
        <v>42</v>
      </c>
      <c r="C30" s="79" t="s">
        <v>43</v>
      </c>
      <c r="D30" s="79" t="s">
        <v>44</v>
      </c>
      <c r="E30" s="79" t="s">
        <v>45</v>
      </c>
      <c r="F30" s="79"/>
      <c r="G30" s="79"/>
      <c r="H30" s="79" t="s">
        <v>46</v>
      </c>
      <c r="I30" s="79"/>
      <c r="J30" s="79"/>
      <c r="K30" s="79"/>
      <c r="L30" s="79"/>
      <c r="P30" s="11" t="s">
        <v>41</v>
      </c>
      <c r="Q30" s="11" t="s">
        <v>42</v>
      </c>
      <c r="R30" s="11" t="s">
        <v>43</v>
      </c>
      <c r="S30" s="11" t="s">
        <v>44</v>
      </c>
      <c r="T30" s="11" t="s">
        <v>45</v>
      </c>
      <c r="U30" s="11" t="s">
        <v>46</v>
      </c>
    </row>
    <row r="31" spans="1:21" ht="51" x14ac:dyDescent="0.2">
      <c r="A31" s="79"/>
      <c r="B31" s="79"/>
      <c r="C31" s="79"/>
      <c r="D31" s="79"/>
      <c r="E31" s="11" t="s">
        <v>47</v>
      </c>
      <c r="F31" s="11" t="s">
        <v>48</v>
      </c>
      <c r="G31" s="11" t="s">
        <v>49</v>
      </c>
      <c r="H31" s="11" t="s">
        <v>50</v>
      </c>
      <c r="I31" s="11" t="s">
        <v>51</v>
      </c>
      <c r="J31" s="11" t="s">
        <v>52</v>
      </c>
      <c r="K31" s="11" t="s">
        <v>48</v>
      </c>
      <c r="L31" s="11" t="s">
        <v>53</v>
      </c>
    </row>
    <row r="32" spans="1:21" x14ac:dyDescent="0.2">
      <c r="A32" s="12" t="s">
        <v>54</v>
      </c>
      <c r="B32" s="12" t="s">
        <v>55</v>
      </c>
      <c r="C32" s="12" t="s">
        <v>56</v>
      </c>
      <c r="D32" s="12" t="s">
        <v>57</v>
      </c>
      <c r="E32" s="12" t="s">
        <v>58</v>
      </c>
      <c r="F32" s="12" t="s">
        <v>59</v>
      </c>
      <c r="G32" s="12" t="s">
        <v>60</v>
      </c>
      <c r="H32" s="12" t="s">
        <v>61</v>
      </c>
      <c r="I32" s="12" t="s">
        <v>62</v>
      </c>
      <c r="J32" s="12" t="s">
        <v>63</v>
      </c>
      <c r="K32" s="12" t="s">
        <v>64</v>
      </c>
      <c r="L32" s="12" t="s">
        <v>65</v>
      </c>
    </row>
    <row r="33" spans="1:22" x14ac:dyDescent="0.2">
      <c r="A33" s="8"/>
      <c r="B33" s="78" t="s">
        <v>66</v>
      </c>
      <c r="C33" s="78"/>
      <c r="D33" s="78"/>
      <c r="E33" s="78"/>
      <c r="F33" s="78"/>
      <c r="G33" s="78"/>
      <c r="H33" s="78"/>
      <c r="I33" s="78"/>
      <c r="J33" s="78"/>
      <c r="K33" s="78"/>
      <c r="L33" s="78"/>
      <c r="V33" s="13" t="s">
        <v>66</v>
      </c>
    </row>
    <row r="34" spans="1:22" ht="51" x14ac:dyDescent="0.2">
      <c r="A34" s="8" t="s">
        <v>54</v>
      </c>
      <c r="B34" s="1" t="s">
        <v>67</v>
      </c>
      <c r="C34" s="1" t="s">
        <v>68</v>
      </c>
      <c r="D34" s="14" t="s">
        <v>69</v>
      </c>
      <c r="E34" s="15">
        <v>9.6303999999999998</v>
      </c>
      <c r="F34" s="16"/>
      <c r="G34" s="15">
        <v>9.6303999999999998</v>
      </c>
      <c r="H34" s="8"/>
      <c r="I34" s="8"/>
      <c r="J34" s="8"/>
      <c r="K34" s="8"/>
      <c r="L34" s="8"/>
    </row>
    <row r="35" spans="1:22" x14ac:dyDescent="0.2">
      <c r="A35" s="8"/>
      <c r="B35" s="6" t="s">
        <v>54</v>
      </c>
      <c r="C35" s="8" t="s">
        <v>70</v>
      </c>
      <c r="D35" s="17" t="s">
        <v>71</v>
      </c>
      <c r="E35" s="8"/>
      <c r="F35" s="8"/>
      <c r="G35" s="18"/>
      <c r="H35" s="8"/>
      <c r="I35" s="8"/>
      <c r="J35" s="8"/>
      <c r="K35" s="8"/>
      <c r="L35" s="19"/>
    </row>
    <row r="36" spans="1:22" x14ac:dyDescent="0.2">
      <c r="A36" s="8"/>
      <c r="B36" s="6" t="s">
        <v>55</v>
      </c>
      <c r="C36" s="8" t="s">
        <v>72</v>
      </c>
      <c r="D36" s="8"/>
      <c r="E36" s="8"/>
      <c r="F36" s="8"/>
      <c r="G36" s="8"/>
      <c r="H36" s="8"/>
      <c r="I36" s="8"/>
      <c r="J36" s="8"/>
      <c r="K36" s="8"/>
      <c r="L36" s="20">
        <v>492855.3</v>
      </c>
    </row>
    <row r="37" spans="1:22" x14ac:dyDescent="0.2">
      <c r="A37" s="8"/>
      <c r="B37" s="6"/>
      <c r="C37" s="21" t="s">
        <v>73</v>
      </c>
      <c r="D37" s="22" t="s">
        <v>71</v>
      </c>
      <c r="E37" s="8"/>
      <c r="F37" s="8"/>
      <c r="G37" s="23">
        <v>228.14417599999999</v>
      </c>
      <c r="H37" s="8"/>
      <c r="I37" s="8"/>
      <c r="J37" s="8"/>
      <c r="K37" s="8"/>
      <c r="L37" s="20">
        <v>209144.33</v>
      </c>
    </row>
    <row r="38" spans="1:22" ht="38.25" outlineLevel="1" x14ac:dyDescent="0.2">
      <c r="A38" s="8"/>
      <c r="B38" s="1" t="s">
        <v>74</v>
      </c>
      <c r="C38" s="1" t="s">
        <v>75</v>
      </c>
      <c r="D38" s="14" t="s">
        <v>76</v>
      </c>
      <c r="E38" s="24">
        <v>23.69</v>
      </c>
      <c r="F38" s="16"/>
      <c r="G38" s="25">
        <v>228.14417599999999</v>
      </c>
      <c r="H38" s="26"/>
      <c r="I38" s="27"/>
      <c r="J38" s="28">
        <v>2160.2800000000002</v>
      </c>
      <c r="K38" s="16"/>
      <c r="L38" s="29">
        <v>492855.3</v>
      </c>
    </row>
    <row r="39" spans="1:22" outlineLevel="1" x14ac:dyDescent="0.2">
      <c r="A39" s="8"/>
      <c r="B39" s="1" t="s">
        <v>77</v>
      </c>
      <c r="C39" s="13" t="s">
        <v>78</v>
      </c>
      <c r="D39" s="14" t="s">
        <v>71</v>
      </c>
      <c r="E39" s="24">
        <v>23.69</v>
      </c>
      <c r="F39" s="16"/>
      <c r="G39" s="25">
        <v>228.14417599999999</v>
      </c>
      <c r="H39" s="26"/>
      <c r="I39" s="27"/>
      <c r="J39" s="28">
        <v>916.72</v>
      </c>
      <c r="K39" s="16"/>
      <c r="L39" s="29">
        <v>209144.33</v>
      </c>
    </row>
    <row r="40" spans="1:22" x14ac:dyDescent="0.2">
      <c r="A40" s="8"/>
      <c r="B40" s="8"/>
      <c r="C40" s="30" t="s">
        <v>79</v>
      </c>
      <c r="D40" s="31"/>
      <c r="E40" s="31"/>
      <c r="F40" s="31"/>
      <c r="G40" s="31"/>
      <c r="H40" s="31"/>
      <c r="I40" s="31"/>
      <c r="J40" s="31"/>
      <c r="K40" s="31"/>
      <c r="L40" s="32">
        <v>701999.63</v>
      </c>
    </row>
    <row r="41" spans="1:22" outlineLevel="1" x14ac:dyDescent="0.2">
      <c r="A41" s="8"/>
      <c r="B41" s="8"/>
      <c r="C41" s="8" t="s">
        <v>80</v>
      </c>
      <c r="D41" s="8"/>
      <c r="E41" s="8"/>
      <c r="F41" s="8"/>
      <c r="G41" s="8"/>
      <c r="H41" s="8"/>
      <c r="I41" s="8"/>
      <c r="J41" s="8"/>
      <c r="K41" s="8"/>
      <c r="L41" s="29">
        <v>209144.33</v>
      </c>
    </row>
    <row r="42" spans="1:22" ht="38.25" outlineLevel="1" x14ac:dyDescent="0.2">
      <c r="A42" s="8"/>
      <c r="B42" s="1" t="s">
        <v>81</v>
      </c>
      <c r="C42" s="1" t="s">
        <v>82</v>
      </c>
      <c r="D42" s="17" t="s">
        <v>83</v>
      </c>
      <c r="E42" s="33">
        <v>97</v>
      </c>
      <c r="F42" s="34">
        <v>0.9</v>
      </c>
      <c r="G42" s="35">
        <v>87.3</v>
      </c>
      <c r="H42" s="8"/>
      <c r="I42" s="8"/>
      <c r="J42" s="8"/>
      <c r="K42" s="8"/>
      <c r="L42" s="29">
        <v>182583</v>
      </c>
    </row>
    <row r="43" spans="1:22" ht="38.25" outlineLevel="1" x14ac:dyDescent="0.2">
      <c r="A43" s="8"/>
      <c r="B43" s="1" t="s">
        <v>84</v>
      </c>
      <c r="C43" s="1" t="s">
        <v>85</v>
      </c>
      <c r="D43" s="17" t="s">
        <v>83</v>
      </c>
      <c r="E43" s="33">
        <v>46</v>
      </c>
      <c r="F43" s="36">
        <v>0.85</v>
      </c>
      <c r="G43" s="35">
        <v>39.1</v>
      </c>
      <c r="H43" s="8"/>
      <c r="I43" s="8"/>
      <c r="J43" s="8"/>
      <c r="K43" s="8"/>
      <c r="L43" s="28">
        <v>81775.429999999993</v>
      </c>
    </row>
    <row r="44" spans="1:22" x14ac:dyDescent="0.2">
      <c r="A44" s="37"/>
      <c r="B44" s="37"/>
      <c r="C44" s="38" t="s">
        <v>86</v>
      </c>
      <c r="D44" s="37"/>
      <c r="E44" s="37"/>
      <c r="F44" s="37"/>
      <c r="G44" s="37"/>
      <c r="H44" s="37"/>
      <c r="I44" s="37"/>
      <c r="J44" s="39">
        <v>100344.54</v>
      </c>
      <c r="K44" s="37"/>
      <c r="L44" s="39">
        <v>966358.06</v>
      </c>
    </row>
    <row r="45" spans="1:22" ht="51" x14ac:dyDescent="0.2">
      <c r="A45" s="8" t="s">
        <v>55</v>
      </c>
      <c r="B45" s="1" t="s">
        <v>87</v>
      </c>
      <c r="C45" s="1" t="s">
        <v>88</v>
      </c>
      <c r="D45" s="14" t="s">
        <v>89</v>
      </c>
      <c r="E45" s="35">
        <v>0.5</v>
      </c>
      <c r="F45" s="16"/>
      <c r="G45" s="35">
        <v>0.5</v>
      </c>
      <c r="H45" s="8"/>
      <c r="I45" s="8"/>
      <c r="J45" s="8"/>
      <c r="K45" s="8"/>
      <c r="L45" s="8"/>
    </row>
    <row r="46" spans="1:22" x14ac:dyDescent="0.2">
      <c r="A46" s="8"/>
      <c r="B46" s="6" t="s">
        <v>54</v>
      </c>
      <c r="C46" s="8" t="s">
        <v>70</v>
      </c>
      <c r="D46" s="17" t="s">
        <v>71</v>
      </c>
      <c r="E46" s="8"/>
      <c r="F46" s="8"/>
      <c r="G46" s="40">
        <v>132</v>
      </c>
      <c r="H46" s="8"/>
      <c r="I46" s="8"/>
      <c r="J46" s="8"/>
      <c r="K46" s="8"/>
      <c r="L46" s="41">
        <v>78654.84</v>
      </c>
    </row>
    <row r="47" spans="1:22" outlineLevel="1" x14ac:dyDescent="0.2">
      <c r="A47" s="8"/>
      <c r="B47" s="1" t="s">
        <v>90</v>
      </c>
      <c r="C47" s="13" t="s">
        <v>91</v>
      </c>
      <c r="D47" s="14" t="s">
        <v>71</v>
      </c>
      <c r="E47" s="33">
        <v>264</v>
      </c>
      <c r="F47" s="16"/>
      <c r="G47" s="33">
        <v>132</v>
      </c>
      <c r="H47" s="26"/>
      <c r="I47" s="27"/>
      <c r="J47" s="28">
        <v>595.87</v>
      </c>
      <c r="K47" s="16"/>
      <c r="L47" s="28">
        <v>78654.84</v>
      </c>
    </row>
    <row r="48" spans="1:22" x14ac:dyDescent="0.2">
      <c r="A48" s="8"/>
      <c r="B48" s="8"/>
      <c r="C48" s="30" t="s">
        <v>79</v>
      </c>
      <c r="D48" s="31"/>
      <c r="E48" s="31"/>
      <c r="F48" s="31"/>
      <c r="G48" s="31"/>
      <c r="H48" s="31"/>
      <c r="I48" s="31"/>
      <c r="J48" s="31"/>
      <c r="K48" s="31"/>
      <c r="L48" s="42">
        <v>78654.84</v>
      </c>
    </row>
    <row r="49" spans="1:12" outlineLevel="1" x14ac:dyDescent="0.2">
      <c r="A49" s="8"/>
      <c r="B49" s="8"/>
      <c r="C49" s="8" t="s">
        <v>80</v>
      </c>
      <c r="D49" s="8"/>
      <c r="E49" s="8"/>
      <c r="F49" s="8"/>
      <c r="G49" s="8"/>
      <c r="H49" s="8"/>
      <c r="I49" s="8"/>
      <c r="J49" s="8"/>
      <c r="K49" s="8"/>
      <c r="L49" s="28">
        <v>78654.84</v>
      </c>
    </row>
    <row r="50" spans="1:12" ht="25.5" outlineLevel="1" x14ac:dyDescent="0.2">
      <c r="A50" s="8"/>
      <c r="B50" s="1" t="s">
        <v>92</v>
      </c>
      <c r="C50" s="1" t="s">
        <v>93</v>
      </c>
      <c r="D50" s="17" t="s">
        <v>83</v>
      </c>
      <c r="E50" s="33">
        <v>93</v>
      </c>
      <c r="F50" s="34">
        <v>0.9</v>
      </c>
      <c r="G50" s="35">
        <v>83.7</v>
      </c>
      <c r="H50" s="8"/>
      <c r="I50" s="8"/>
      <c r="J50" s="8"/>
      <c r="K50" s="8"/>
      <c r="L50" s="28">
        <v>65834.100000000006</v>
      </c>
    </row>
    <row r="51" spans="1:12" ht="25.5" outlineLevel="1" x14ac:dyDescent="0.2">
      <c r="A51" s="8"/>
      <c r="B51" s="1" t="s">
        <v>94</v>
      </c>
      <c r="C51" s="1" t="s">
        <v>95</v>
      </c>
      <c r="D51" s="17" t="s">
        <v>83</v>
      </c>
      <c r="E51" s="33">
        <v>40</v>
      </c>
      <c r="F51" s="36">
        <v>0.85</v>
      </c>
      <c r="G51" s="33">
        <v>34</v>
      </c>
      <c r="H51" s="8"/>
      <c r="I51" s="8"/>
      <c r="J51" s="8"/>
      <c r="K51" s="8"/>
      <c r="L51" s="28">
        <v>26742.65</v>
      </c>
    </row>
    <row r="52" spans="1:12" x14ac:dyDescent="0.2">
      <c r="A52" s="37"/>
      <c r="B52" s="37"/>
      <c r="C52" s="38" t="s">
        <v>86</v>
      </c>
      <c r="D52" s="37"/>
      <c r="E52" s="37"/>
      <c r="F52" s="37"/>
      <c r="G52" s="37"/>
      <c r="H52" s="37"/>
      <c r="I52" s="37"/>
      <c r="J52" s="39">
        <v>342463.18</v>
      </c>
      <c r="K52" s="37"/>
      <c r="L52" s="39">
        <v>171231.59</v>
      </c>
    </row>
    <row r="53" spans="1:12" ht="140.25" x14ac:dyDescent="0.2">
      <c r="A53" s="8" t="s">
        <v>56</v>
      </c>
      <c r="B53" s="1" t="s">
        <v>96</v>
      </c>
      <c r="C53" s="1" t="s">
        <v>97</v>
      </c>
      <c r="D53" s="14" t="s">
        <v>98</v>
      </c>
      <c r="E53" s="16"/>
      <c r="F53" s="16"/>
      <c r="G53" s="43">
        <v>11.394</v>
      </c>
      <c r="H53" s="26"/>
      <c r="I53" s="27"/>
      <c r="J53" s="28">
        <v>538.66999999999996</v>
      </c>
      <c r="K53" s="16"/>
      <c r="L53" s="28">
        <v>6137.61</v>
      </c>
    </row>
    <row r="54" spans="1:12" x14ac:dyDescent="0.2">
      <c r="A54" s="37"/>
      <c r="B54" s="37"/>
      <c r="C54" s="38" t="s">
        <v>86</v>
      </c>
      <c r="D54" s="37"/>
      <c r="E54" s="37"/>
      <c r="F54" s="37"/>
      <c r="G54" s="37"/>
      <c r="H54" s="37"/>
      <c r="I54" s="37"/>
      <c r="J54" s="44">
        <v>538.66999999999996</v>
      </c>
      <c r="K54" s="37"/>
      <c r="L54" s="44">
        <v>6137.61</v>
      </c>
    </row>
    <row r="55" spans="1:12" ht="76.5" x14ac:dyDescent="0.2">
      <c r="A55" s="8" t="s">
        <v>57</v>
      </c>
      <c r="B55" s="1" t="s">
        <v>99</v>
      </c>
      <c r="C55" s="1" t="s">
        <v>100</v>
      </c>
      <c r="D55" s="14" t="s">
        <v>101</v>
      </c>
      <c r="E55" s="24">
        <v>1.28</v>
      </c>
      <c r="F55" s="16"/>
      <c r="G55" s="24">
        <v>1.28</v>
      </c>
      <c r="H55" s="8"/>
      <c r="I55" s="8"/>
      <c r="J55" s="8"/>
      <c r="K55" s="8"/>
      <c r="L55" s="8"/>
    </row>
    <row r="56" spans="1:12" x14ac:dyDescent="0.2">
      <c r="A56" s="8"/>
      <c r="B56" s="6" t="s">
        <v>54</v>
      </c>
      <c r="C56" s="8" t="s">
        <v>70</v>
      </c>
      <c r="D56" s="17" t="s">
        <v>71</v>
      </c>
      <c r="E56" s="8"/>
      <c r="F56" s="8"/>
      <c r="G56" s="45">
        <v>6.5919999999999996</v>
      </c>
      <c r="H56" s="8"/>
      <c r="I56" s="8"/>
      <c r="J56" s="8"/>
      <c r="K56" s="8"/>
      <c r="L56" s="41">
        <v>3760.08</v>
      </c>
    </row>
    <row r="57" spans="1:12" outlineLevel="1" x14ac:dyDescent="0.2">
      <c r="A57" s="8"/>
      <c r="B57" s="1" t="s">
        <v>102</v>
      </c>
      <c r="C57" s="13" t="s">
        <v>103</v>
      </c>
      <c r="D57" s="14" t="s">
        <v>71</v>
      </c>
      <c r="E57" s="24">
        <v>5.15</v>
      </c>
      <c r="F57" s="16"/>
      <c r="G57" s="43">
        <v>6.5919999999999996</v>
      </c>
      <c r="H57" s="26"/>
      <c r="I57" s="27"/>
      <c r="J57" s="28">
        <v>570.4</v>
      </c>
      <c r="K57" s="16"/>
      <c r="L57" s="28">
        <v>3760.08</v>
      </c>
    </row>
    <row r="58" spans="1:12" x14ac:dyDescent="0.2">
      <c r="A58" s="8"/>
      <c r="B58" s="6" t="s">
        <v>55</v>
      </c>
      <c r="C58" s="8" t="s">
        <v>72</v>
      </c>
      <c r="D58" s="8"/>
      <c r="E58" s="8"/>
      <c r="F58" s="8"/>
      <c r="G58" s="8"/>
      <c r="H58" s="8"/>
      <c r="I58" s="8"/>
      <c r="J58" s="8"/>
      <c r="K58" s="8"/>
      <c r="L58" s="41">
        <v>6601.71</v>
      </c>
    </row>
    <row r="59" spans="1:12" x14ac:dyDescent="0.2">
      <c r="A59" s="8"/>
      <c r="B59" s="6"/>
      <c r="C59" s="21" t="s">
        <v>73</v>
      </c>
      <c r="D59" s="22" t="s">
        <v>71</v>
      </c>
      <c r="E59" s="8"/>
      <c r="F59" s="8"/>
      <c r="G59" s="46">
        <v>5.2736000000000001</v>
      </c>
      <c r="H59" s="8"/>
      <c r="I59" s="8"/>
      <c r="J59" s="8"/>
      <c r="K59" s="8"/>
      <c r="L59" s="41">
        <v>4136.13</v>
      </c>
    </row>
    <row r="60" spans="1:12" ht="38.25" outlineLevel="1" x14ac:dyDescent="0.2">
      <c r="A60" s="8"/>
      <c r="B60" s="1" t="s">
        <v>104</v>
      </c>
      <c r="C60" s="1" t="s">
        <v>105</v>
      </c>
      <c r="D60" s="14" t="s">
        <v>76</v>
      </c>
      <c r="E60" s="24">
        <v>1.17</v>
      </c>
      <c r="F60" s="16"/>
      <c r="G60" s="15">
        <v>1.4976</v>
      </c>
      <c r="H60" s="28">
        <v>962.02</v>
      </c>
      <c r="I60" s="34">
        <v>1.6</v>
      </c>
      <c r="J60" s="28">
        <v>1539.23</v>
      </c>
      <c r="K60" s="16"/>
      <c r="L60" s="28">
        <v>2305.15</v>
      </c>
    </row>
    <row r="61" spans="1:12" outlineLevel="1" x14ac:dyDescent="0.2">
      <c r="A61" s="8"/>
      <c r="B61" s="1" t="s">
        <v>106</v>
      </c>
      <c r="C61" s="13" t="s">
        <v>107</v>
      </c>
      <c r="D61" s="14" t="s">
        <v>71</v>
      </c>
      <c r="E61" s="24">
        <v>1.17</v>
      </c>
      <c r="F61" s="16"/>
      <c r="G61" s="15">
        <v>1.4976</v>
      </c>
      <c r="H61" s="26"/>
      <c r="I61" s="27"/>
      <c r="J61" s="28">
        <v>784.31</v>
      </c>
      <c r="K61" s="16"/>
      <c r="L61" s="28">
        <v>1174.58</v>
      </c>
    </row>
    <row r="62" spans="1:12" ht="25.5" outlineLevel="1" x14ac:dyDescent="0.2">
      <c r="A62" s="8"/>
      <c r="B62" s="1" t="s">
        <v>108</v>
      </c>
      <c r="C62" s="1" t="s">
        <v>109</v>
      </c>
      <c r="D62" s="14" t="s">
        <v>76</v>
      </c>
      <c r="E62" s="24">
        <v>2.95</v>
      </c>
      <c r="F62" s="16"/>
      <c r="G62" s="43">
        <v>3.7759999999999998</v>
      </c>
      <c r="H62" s="28">
        <v>724.75</v>
      </c>
      <c r="I62" s="36">
        <v>1.57</v>
      </c>
      <c r="J62" s="28">
        <v>1137.8599999999999</v>
      </c>
      <c r="K62" s="16"/>
      <c r="L62" s="28">
        <v>4296.5600000000004</v>
      </c>
    </row>
    <row r="63" spans="1:12" outlineLevel="1" x14ac:dyDescent="0.2">
      <c r="A63" s="8"/>
      <c r="B63" s="1" t="s">
        <v>106</v>
      </c>
      <c r="C63" s="13" t="s">
        <v>107</v>
      </c>
      <c r="D63" s="14" t="s">
        <v>71</v>
      </c>
      <c r="E63" s="24">
        <v>2.95</v>
      </c>
      <c r="F63" s="16"/>
      <c r="G63" s="43">
        <v>3.7759999999999998</v>
      </c>
      <c r="H63" s="26"/>
      <c r="I63" s="27"/>
      <c r="J63" s="28">
        <v>784.31</v>
      </c>
      <c r="K63" s="16"/>
      <c r="L63" s="28">
        <v>2961.55</v>
      </c>
    </row>
    <row r="64" spans="1:12" x14ac:dyDescent="0.2">
      <c r="A64" s="8"/>
      <c r="B64" s="8"/>
      <c r="C64" s="30" t="s">
        <v>79</v>
      </c>
      <c r="D64" s="31"/>
      <c r="E64" s="31"/>
      <c r="F64" s="31"/>
      <c r="G64" s="31"/>
      <c r="H64" s="31"/>
      <c r="I64" s="31"/>
      <c r="J64" s="31"/>
      <c r="K64" s="31"/>
      <c r="L64" s="42">
        <v>14497.92</v>
      </c>
    </row>
    <row r="65" spans="1:24" outlineLevel="1" x14ac:dyDescent="0.2">
      <c r="A65" s="8"/>
      <c r="B65" s="8"/>
      <c r="C65" s="8" t="s">
        <v>80</v>
      </c>
      <c r="D65" s="8"/>
      <c r="E65" s="8"/>
      <c r="F65" s="8"/>
      <c r="G65" s="8"/>
      <c r="H65" s="8"/>
      <c r="I65" s="8"/>
      <c r="J65" s="8"/>
      <c r="K65" s="8"/>
      <c r="L65" s="28">
        <v>7896.21</v>
      </c>
    </row>
    <row r="66" spans="1:24" ht="63.75" outlineLevel="1" x14ac:dyDescent="0.2">
      <c r="A66" s="8"/>
      <c r="B66" s="1" t="s">
        <v>110</v>
      </c>
      <c r="C66" s="1" t="s">
        <v>111</v>
      </c>
      <c r="D66" s="17" t="s">
        <v>83</v>
      </c>
      <c r="E66" s="33">
        <v>93</v>
      </c>
      <c r="F66" s="34">
        <v>0.9</v>
      </c>
      <c r="G66" s="35">
        <v>83.7</v>
      </c>
      <c r="H66" s="8"/>
      <c r="I66" s="8"/>
      <c r="J66" s="8"/>
      <c r="K66" s="8"/>
      <c r="L66" s="28">
        <v>6609.13</v>
      </c>
    </row>
    <row r="67" spans="1:24" ht="63.75" outlineLevel="1" x14ac:dyDescent="0.2">
      <c r="A67" s="8"/>
      <c r="B67" s="1" t="s">
        <v>112</v>
      </c>
      <c r="C67" s="1" t="s">
        <v>113</v>
      </c>
      <c r="D67" s="17" t="s">
        <v>83</v>
      </c>
      <c r="E67" s="33">
        <v>41</v>
      </c>
      <c r="F67" s="36">
        <v>0.85</v>
      </c>
      <c r="G67" s="24">
        <v>34.85</v>
      </c>
      <c r="H67" s="8"/>
      <c r="I67" s="8"/>
      <c r="J67" s="8"/>
      <c r="K67" s="8"/>
      <c r="L67" s="28">
        <v>2751.83</v>
      </c>
    </row>
    <row r="68" spans="1:24" x14ac:dyDescent="0.2">
      <c r="A68" s="37"/>
      <c r="B68" s="37"/>
      <c r="C68" s="38" t="s">
        <v>86</v>
      </c>
      <c r="D68" s="37"/>
      <c r="E68" s="37"/>
      <c r="F68" s="37"/>
      <c r="G68" s="37"/>
      <c r="H68" s="37"/>
      <c r="I68" s="37"/>
      <c r="J68" s="44">
        <v>18639.75</v>
      </c>
      <c r="K68" s="37"/>
      <c r="L68" s="44">
        <v>23858.880000000001</v>
      </c>
    </row>
    <row r="69" spans="1:24" ht="38.25" x14ac:dyDescent="0.2">
      <c r="A69" s="8" t="s">
        <v>58</v>
      </c>
      <c r="B69" s="1" t="s">
        <v>114</v>
      </c>
      <c r="C69" s="1" t="s">
        <v>115</v>
      </c>
      <c r="D69" s="14" t="s">
        <v>116</v>
      </c>
      <c r="E69" s="33">
        <v>2</v>
      </c>
      <c r="F69" s="16"/>
      <c r="G69" s="33">
        <v>2</v>
      </c>
      <c r="H69" s="8"/>
      <c r="I69" s="8"/>
      <c r="J69" s="8"/>
      <c r="K69" s="8"/>
      <c r="L69" s="8"/>
    </row>
    <row r="70" spans="1:24" x14ac:dyDescent="0.2">
      <c r="A70" s="8"/>
      <c r="B70" s="6" t="s">
        <v>54</v>
      </c>
      <c r="C70" s="8" t="s">
        <v>70</v>
      </c>
      <c r="D70" s="17" t="s">
        <v>71</v>
      </c>
      <c r="E70" s="8"/>
      <c r="F70" s="8"/>
      <c r="G70" s="36">
        <v>5.78</v>
      </c>
      <c r="H70" s="8"/>
      <c r="I70" s="8"/>
      <c r="J70" s="8"/>
      <c r="K70" s="8"/>
      <c r="L70" s="41">
        <v>4533.3100000000004</v>
      </c>
    </row>
    <row r="71" spans="1:24" outlineLevel="1" x14ac:dyDescent="0.2">
      <c r="A71" s="8"/>
      <c r="B71" s="1" t="s">
        <v>117</v>
      </c>
      <c r="C71" s="13" t="s">
        <v>118</v>
      </c>
      <c r="D71" s="14" t="s">
        <v>71</v>
      </c>
      <c r="E71" s="24">
        <v>2.89</v>
      </c>
      <c r="F71" s="16"/>
      <c r="G71" s="24">
        <v>5.78</v>
      </c>
      <c r="H71" s="26"/>
      <c r="I71" s="27"/>
      <c r="J71" s="28">
        <v>784.31</v>
      </c>
      <c r="K71" s="16"/>
      <c r="L71" s="28">
        <v>4533.3100000000004</v>
      </c>
    </row>
    <row r="72" spans="1:24" x14ac:dyDescent="0.2">
      <c r="A72" s="8"/>
      <c r="B72" s="6" t="s">
        <v>55</v>
      </c>
      <c r="C72" s="8" t="s">
        <v>72</v>
      </c>
      <c r="D72" s="8"/>
      <c r="E72" s="8"/>
      <c r="F72" s="8"/>
      <c r="G72" s="8"/>
      <c r="H72" s="8"/>
      <c r="I72" s="8"/>
      <c r="J72" s="8"/>
      <c r="K72" s="8"/>
      <c r="L72" s="41">
        <v>6321.05</v>
      </c>
    </row>
    <row r="73" spans="1:24" x14ac:dyDescent="0.2">
      <c r="A73" s="8"/>
      <c r="B73" s="6"/>
      <c r="C73" s="21" t="s">
        <v>73</v>
      </c>
      <c r="D73" s="22" t="s">
        <v>71</v>
      </c>
      <c r="E73" s="8"/>
      <c r="F73" s="8"/>
      <c r="G73" s="47">
        <v>3.8</v>
      </c>
      <c r="H73" s="8"/>
      <c r="I73" s="8"/>
      <c r="J73" s="8"/>
      <c r="K73" s="8"/>
      <c r="L73" s="41">
        <v>2974.27</v>
      </c>
    </row>
    <row r="74" spans="1:24" ht="25.5" outlineLevel="1" x14ac:dyDescent="0.2">
      <c r="A74" s="8"/>
      <c r="B74" s="1" t="s">
        <v>119</v>
      </c>
      <c r="C74" s="1" t="s">
        <v>120</v>
      </c>
      <c r="D74" s="14" t="s">
        <v>76</v>
      </c>
      <c r="E74" s="24">
        <v>0.03</v>
      </c>
      <c r="F74" s="16"/>
      <c r="G74" s="24">
        <v>0.06</v>
      </c>
      <c r="H74" s="26"/>
      <c r="I74" s="27"/>
      <c r="J74" s="28">
        <v>726.91</v>
      </c>
      <c r="K74" s="16"/>
      <c r="L74" s="28">
        <v>43.61</v>
      </c>
    </row>
    <row r="75" spans="1:24" outlineLevel="1" x14ac:dyDescent="0.2">
      <c r="A75" s="8"/>
      <c r="B75" s="1" t="s">
        <v>121</v>
      </c>
      <c r="C75" s="13" t="s">
        <v>122</v>
      </c>
      <c r="D75" s="14" t="s">
        <v>71</v>
      </c>
      <c r="E75" s="24">
        <v>0.03</v>
      </c>
      <c r="F75" s="16"/>
      <c r="G75" s="24">
        <v>0.06</v>
      </c>
      <c r="H75" s="26"/>
      <c r="I75" s="27"/>
      <c r="J75" s="28">
        <v>682.45</v>
      </c>
      <c r="K75" s="16"/>
      <c r="L75" s="28">
        <v>40.950000000000003</v>
      </c>
    </row>
    <row r="76" spans="1:24" ht="63.75" outlineLevel="1" x14ac:dyDescent="0.2">
      <c r="A76" s="8"/>
      <c r="B76" s="1" t="s">
        <v>123</v>
      </c>
      <c r="C76" s="1" t="s">
        <v>124</v>
      </c>
      <c r="D76" s="14" t="s">
        <v>76</v>
      </c>
      <c r="E76" s="24">
        <v>1.87</v>
      </c>
      <c r="F76" s="16"/>
      <c r="G76" s="24">
        <v>3.74</v>
      </c>
      <c r="H76" s="28">
        <v>1069.08</v>
      </c>
      <c r="I76" s="36">
        <v>1.57</v>
      </c>
      <c r="J76" s="28">
        <v>1678.46</v>
      </c>
      <c r="K76" s="16"/>
      <c r="L76" s="28">
        <v>6277.44</v>
      </c>
    </row>
    <row r="77" spans="1:24" outlineLevel="1" x14ac:dyDescent="0.2">
      <c r="A77" s="8"/>
      <c r="B77" s="1" t="s">
        <v>106</v>
      </c>
      <c r="C77" s="13" t="s">
        <v>107</v>
      </c>
      <c r="D77" s="14" t="s">
        <v>71</v>
      </c>
      <c r="E77" s="24">
        <v>1.87</v>
      </c>
      <c r="F77" s="16"/>
      <c r="G77" s="24">
        <v>3.74</v>
      </c>
      <c r="H77" s="26"/>
      <c r="I77" s="27"/>
      <c r="J77" s="28">
        <v>784.31</v>
      </c>
      <c r="K77" s="16"/>
      <c r="L77" s="28">
        <v>2933.32</v>
      </c>
    </row>
    <row r="78" spans="1:24" x14ac:dyDescent="0.2">
      <c r="A78" s="8"/>
      <c r="B78" s="6" t="s">
        <v>57</v>
      </c>
      <c r="C78" s="8" t="s">
        <v>125</v>
      </c>
      <c r="D78" s="8"/>
      <c r="E78" s="8"/>
      <c r="F78" s="8"/>
      <c r="G78" s="8"/>
      <c r="H78" s="8"/>
      <c r="I78" s="8"/>
      <c r="J78" s="8"/>
      <c r="K78" s="8"/>
      <c r="L78" s="41">
        <f>543.46*0</f>
        <v>0</v>
      </c>
    </row>
    <row r="79" spans="1:24" ht="51" outlineLevel="1" x14ac:dyDescent="0.2">
      <c r="A79" s="8"/>
      <c r="B79" s="1" t="s">
        <v>126</v>
      </c>
      <c r="C79" s="1" t="s">
        <v>127</v>
      </c>
      <c r="D79" s="14" t="s">
        <v>128</v>
      </c>
      <c r="E79" s="35">
        <v>1.8</v>
      </c>
      <c r="F79" s="16"/>
      <c r="G79" s="35">
        <v>3.6</v>
      </c>
      <c r="H79" s="28">
        <v>155.63</v>
      </c>
      <c r="I79" s="36">
        <v>0.97</v>
      </c>
      <c r="J79" s="28">
        <v>150.96</v>
      </c>
      <c r="K79" s="16"/>
      <c r="L79" s="28">
        <f>543.46*0</f>
        <v>0</v>
      </c>
      <c r="X79" s="28">
        <v>543.46</v>
      </c>
    </row>
    <row r="80" spans="1:24" outlineLevel="1" x14ac:dyDescent="0.2">
      <c r="A80" s="8"/>
      <c r="B80" s="1" t="s">
        <v>129</v>
      </c>
      <c r="C80" s="1" t="s">
        <v>130</v>
      </c>
      <c r="D80" s="14" t="s">
        <v>116</v>
      </c>
      <c r="E80" s="33">
        <v>1</v>
      </c>
      <c r="F80" s="16"/>
      <c r="G80" s="33">
        <v>2</v>
      </c>
      <c r="H80" s="26"/>
      <c r="I80" s="27"/>
      <c r="J80" s="26"/>
      <c r="K80" s="16"/>
      <c r="L80" s="26"/>
    </row>
    <row r="81" spans="1:26" x14ac:dyDescent="0.2">
      <c r="A81" s="8"/>
      <c r="B81" s="8"/>
      <c r="C81" s="30" t="s">
        <v>79</v>
      </c>
      <c r="D81" s="31"/>
      <c r="E81" s="31"/>
      <c r="F81" s="31"/>
      <c r="G81" s="31"/>
      <c r="H81" s="31"/>
      <c r="I81" s="31"/>
      <c r="J81" s="31"/>
      <c r="K81" s="31"/>
      <c r="L81" s="42">
        <f>14372.09-543.46</f>
        <v>13828.630000000001</v>
      </c>
    </row>
    <row r="82" spans="1:26" ht="51" x14ac:dyDescent="0.2">
      <c r="A82" s="8" t="s">
        <v>131</v>
      </c>
      <c r="B82" s="1" t="s">
        <v>132</v>
      </c>
      <c r="C82" s="1" t="s">
        <v>133</v>
      </c>
      <c r="D82" s="14" t="s">
        <v>116</v>
      </c>
      <c r="E82" s="33">
        <v>1</v>
      </c>
      <c r="F82" s="16"/>
      <c r="G82" s="33">
        <v>2</v>
      </c>
      <c r="H82" s="28">
        <v>8174.4</v>
      </c>
      <c r="I82" s="36">
        <v>1.1299999999999999</v>
      </c>
      <c r="J82" s="28">
        <v>9237.07</v>
      </c>
      <c r="K82" s="16"/>
      <c r="L82" s="28">
        <f>18474.14*0</f>
        <v>0</v>
      </c>
      <c r="X82" s="28">
        <v>18474.14</v>
      </c>
    </row>
    <row r="83" spans="1:26" outlineLevel="1" x14ac:dyDescent="0.2">
      <c r="A83" s="8"/>
      <c r="B83" s="8"/>
      <c r="C83" s="8" t="s">
        <v>80</v>
      </c>
      <c r="D83" s="8"/>
      <c r="E83" s="8"/>
      <c r="F83" s="8"/>
      <c r="G83" s="8"/>
      <c r="H83" s="8"/>
      <c r="I83" s="8"/>
      <c r="J83" s="8"/>
      <c r="K83" s="8"/>
      <c r="L83" s="28">
        <v>7507.58</v>
      </c>
    </row>
    <row r="84" spans="1:26" outlineLevel="1" x14ac:dyDescent="0.2">
      <c r="A84" s="8"/>
      <c r="B84" s="1" t="s">
        <v>134</v>
      </c>
      <c r="C84" s="1" t="s">
        <v>135</v>
      </c>
      <c r="D84" s="17" t="s">
        <v>83</v>
      </c>
      <c r="E84" s="33">
        <v>123</v>
      </c>
      <c r="F84" s="34">
        <v>0.9</v>
      </c>
      <c r="G84" s="35">
        <v>110.7</v>
      </c>
      <c r="H84" s="8"/>
      <c r="I84" s="8"/>
      <c r="J84" s="8"/>
      <c r="K84" s="8"/>
      <c r="L84" s="28">
        <v>8310.89</v>
      </c>
    </row>
    <row r="85" spans="1:26" outlineLevel="1" x14ac:dyDescent="0.2">
      <c r="A85" s="8"/>
      <c r="B85" s="1" t="s">
        <v>136</v>
      </c>
      <c r="C85" s="1" t="s">
        <v>137</v>
      </c>
      <c r="D85" s="17" t="s">
        <v>83</v>
      </c>
      <c r="E85" s="33">
        <v>74</v>
      </c>
      <c r="F85" s="36">
        <v>0.85</v>
      </c>
      <c r="G85" s="35">
        <v>62.9</v>
      </c>
      <c r="H85" s="8"/>
      <c r="I85" s="8"/>
      <c r="J85" s="8"/>
      <c r="K85" s="8"/>
      <c r="L85" s="28">
        <v>4722.2700000000004</v>
      </c>
    </row>
    <row r="86" spans="1:26" x14ac:dyDescent="0.2">
      <c r="A86" s="37"/>
      <c r="B86" s="37"/>
      <c r="C86" s="38" t="s">
        <v>86</v>
      </c>
      <c r="D86" s="37"/>
      <c r="E86" s="37"/>
      <c r="F86" s="37"/>
      <c r="G86" s="37"/>
      <c r="H86" s="37"/>
      <c r="I86" s="37"/>
      <c r="J86" s="44">
        <v>22939.7</v>
      </c>
      <c r="K86" s="37"/>
      <c r="L86" s="44">
        <f>L81+L84+L85</f>
        <v>26861.79</v>
      </c>
      <c r="X86" s="60">
        <f>L81+L84+L85</f>
        <v>26861.79</v>
      </c>
      <c r="Y86" s="60">
        <f>X79+X82</f>
        <v>19017.599999999999</v>
      </c>
      <c r="Z86" s="60">
        <f>L86-X86</f>
        <v>0</v>
      </c>
    </row>
    <row r="87" spans="1:26" ht="38.25" x14ac:dyDescent="0.2">
      <c r="A87" s="8" t="s">
        <v>59</v>
      </c>
      <c r="B87" s="1" t="s">
        <v>138</v>
      </c>
      <c r="C87" s="1" t="s">
        <v>139</v>
      </c>
      <c r="D87" s="14" t="s">
        <v>140</v>
      </c>
      <c r="E87" s="33">
        <v>13</v>
      </c>
      <c r="F87" s="16"/>
      <c r="G87" s="33">
        <v>13</v>
      </c>
      <c r="H87" s="8"/>
      <c r="I87" s="8"/>
      <c r="J87" s="8"/>
      <c r="K87" s="8"/>
      <c r="L87" s="8"/>
    </row>
    <row r="88" spans="1:26" x14ac:dyDescent="0.2">
      <c r="A88" s="8"/>
      <c r="B88" s="6" t="s">
        <v>54</v>
      </c>
      <c r="C88" s="8" t="s">
        <v>70</v>
      </c>
      <c r="D88" s="17" t="s">
        <v>71</v>
      </c>
      <c r="E88" s="8"/>
      <c r="F88" s="8"/>
      <c r="G88" s="36">
        <v>710.19</v>
      </c>
      <c r="H88" s="8"/>
      <c r="I88" s="8"/>
      <c r="J88" s="8"/>
      <c r="K88" s="8"/>
      <c r="L88" s="20">
        <v>473817.46</v>
      </c>
    </row>
    <row r="89" spans="1:26" outlineLevel="1" x14ac:dyDescent="0.2">
      <c r="A89" s="8"/>
      <c r="B89" s="1" t="s">
        <v>141</v>
      </c>
      <c r="C89" s="13" t="s">
        <v>142</v>
      </c>
      <c r="D89" s="14" t="s">
        <v>71</v>
      </c>
      <c r="E89" s="24">
        <v>54.63</v>
      </c>
      <c r="F89" s="16"/>
      <c r="G89" s="24">
        <v>710.19</v>
      </c>
      <c r="H89" s="26"/>
      <c r="I89" s="27"/>
      <c r="J89" s="28">
        <v>667.17</v>
      </c>
      <c r="K89" s="16"/>
      <c r="L89" s="29">
        <v>473817.46</v>
      </c>
    </row>
    <row r="90" spans="1:26" x14ac:dyDescent="0.2">
      <c r="A90" s="8"/>
      <c r="B90" s="6" t="s">
        <v>55</v>
      </c>
      <c r="C90" s="8" t="s">
        <v>72</v>
      </c>
      <c r="D90" s="8"/>
      <c r="E90" s="8"/>
      <c r="F90" s="8"/>
      <c r="G90" s="8"/>
      <c r="H90" s="8"/>
      <c r="I90" s="8"/>
      <c r="J90" s="8"/>
      <c r="K90" s="8"/>
      <c r="L90" s="20">
        <v>327838.99</v>
      </c>
    </row>
    <row r="91" spans="1:26" x14ac:dyDescent="0.2">
      <c r="A91" s="8"/>
      <c r="B91" s="6"/>
      <c r="C91" s="21" t="s">
        <v>73</v>
      </c>
      <c r="D91" s="22" t="s">
        <v>71</v>
      </c>
      <c r="E91" s="8"/>
      <c r="F91" s="8"/>
      <c r="G91" s="48">
        <v>80.08</v>
      </c>
      <c r="H91" s="8"/>
      <c r="I91" s="8"/>
      <c r="J91" s="8"/>
      <c r="K91" s="8"/>
      <c r="L91" s="41">
        <v>78305.429999999993</v>
      </c>
    </row>
    <row r="92" spans="1:26" ht="25.5" outlineLevel="1" x14ac:dyDescent="0.2">
      <c r="A92" s="8"/>
      <c r="B92" s="1" t="s">
        <v>143</v>
      </c>
      <c r="C92" s="1" t="s">
        <v>144</v>
      </c>
      <c r="D92" s="14" t="s">
        <v>76</v>
      </c>
      <c r="E92" s="24">
        <v>6.16</v>
      </c>
      <c r="F92" s="16"/>
      <c r="G92" s="24">
        <v>80.08</v>
      </c>
      <c r="H92" s="28">
        <v>2279.3200000000002</v>
      </c>
      <c r="I92" s="36">
        <v>1.56</v>
      </c>
      <c r="J92" s="28">
        <v>3555.74</v>
      </c>
      <c r="K92" s="16"/>
      <c r="L92" s="29">
        <v>284743.65999999997</v>
      </c>
    </row>
    <row r="93" spans="1:26" outlineLevel="1" x14ac:dyDescent="0.2">
      <c r="A93" s="8"/>
      <c r="B93" s="1" t="s">
        <v>145</v>
      </c>
      <c r="C93" s="13" t="s">
        <v>146</v>
      </c>
      <c r="D93" s="14" t="s">
        <v>71</v>
      </c>
      <c r="E93" s="24">
        <v>6.16</v>
      </c>
      <c r="F93" s="16"/>
      <c r="G93" s="24">
        <v>80.08</v>
      </c>
      <c r="H93" s="26"/>
      <c r="I93" s="27"/>
      <c r="J93" s="28">
        <v>977.84</v>
      </c>
      <c r="K93" s="16"/>
      <c r="L93" s="28">
        <v>78305.429999999993</v>
      </c>
    </row>
    <row r="94" spans="1:26" ht="51" outlineLevel="1" x14ac:dyDescent="0.2">
      <c r="A94" s="8"/>
      <c r="B94" s="1" t="s">
        <v>147</v>
      </c>
      <c r="C94" s="1" t="s">
        <v>148</v>
      </c>
      <c r="D94" s="14" t="s">
        <v>76</v>
      </c>
      <c r="E94" s="35">
        <v>13.3</v>
      </c>
      <c r="F94" s="16"/>
      <c r="G94" s="35">
        <v>172.9</v>
      </c>
      <c r="H94" s="28">
        <v>132.58000000000001</v>
      </c>
      <c r="I94" s="36">
        <v>1.88</v>
      </c>
      <c r="J94" s="28">
        <v>249.25</v>
      </c>
      <c r="K94" s="16"/>
      <c r="L94" s="28">
        <v>43095.33</v>
      </c>
    </row>
    <row r="95" spans="1:26" x14ac:dyDescent="0.2">
      <c r="A95" s="8"/>
      <c r="B95" s="6" t="s">
        <v>57</v>
      </c>
      <c r="C95" s="8" t="s">
        <v>125</v>
      </c>
      <c r="D95" s="8"/>
      <c r="E95" s="8"/>
      <c r="F95" s="8"/>
      <c r="G95" s="8"/>
      <c r="H95" s="8"/>
      <c r="I95" s="8"/>
      <c r="J95" s="8"/>
      <c r="K95" s="8"/>
      <c r="L95" s="41">
        <f>11932.83*0</f>
        <v>0</v>
      </c>
    </row>
    <row r="96" spans="1:26" outlineLevel="1" x14ac:dyDescent="0.2">
      <c r="A96" s="8"/>
      <c r="B96" s="1" t="s">
        <v>149</v>
      </c>
      <c r="C96" s="1" t="s">
        <v>150</v>
      </c>
      <c r="D96" s="14" t="s">
        <v>151</v>
      </c>
      <c r="E96" s="35">
        <v>12.6</v>
      </c>
      <c r="F96" s="16"/>
      <c r="G96" s="35">
        <v>163.80000000000001</v>
      </c>
      <c r="H96" s="28">
        <v>35.71</v>
      </c>
      <c r="I96" s="36">
        <v>2.04</v>
      </c>
      <c r="J96" s="28">
        <v>72.849999999999994</v>
      </c>
      <c r="K96" s="16"/>
      <c r="L96" s="28">
        <f>11932.83*0</f>
        <v>0</v>
      </c>
      <c r="X96">
        <v>11932.83</v>
      </c>
    </row>
    <row r="97" spans="1:24" outlineLevel="1" x14ac:dyDescent="0.2">
      <c r="A97" s="8"/>
      <c r="B97" s="1" t="s">
        <v>152</v>
      </c>
      <c r="C97" s="1" t="s">
        <v>153</v>
      </c>
      <c r="D97" s="14" t="s">
        <v>154</v>
      </c>
      <c r="E97" s="33">
        <v>101</v>
      </c>
      <c r="F97" s="16"/>
      <c r="G97" s="33">
        <v>1313</v>
      </c>
      <c r="H97" s="26"/>
      <c r="I97" s="27"/>
      <c r="J97" s="26"/>
      <c r="K97" s="16"/>
      <c r="L97" s="26"/>
    </row>
    <row r="98" spans="1:24" x14ac:dyDescent="0.2">
      <c r="A98" s="8"/>
      <c r="B98" s="8"/>
      <c r="C98" s="30" t="s">
        <v>79</v>
      </c>
      <c r="D98" s="31"/>
      <c r="E98" s="31"/>
      <c r="F98" s="31"/>
      <c r="G98" s="31"/>
      <c r="H98" s="31"/>
      <c r="I98" s="31"/>
      <c r="J98" s="31"/>
      <c r="K98" s="31"/>
      <c r="L98" s="32">
        <f>891894.71-11932.83</f>
        <v>879961.88</v>
      </c>
    </row>
    <row r="99" spans="1:24" ht="102" x14ac:dyDescent="0.2">
      <c r="A99" s="8" t="s">
        <v>155</v>
      </c>
      <c r="B99" s="1" t="s">
        <v>156</v>
      </c>
      <c r="C99" s="1" t="s">
        <v>157</v>
      </c>
      <c r="D99" s="14" t="s">
        <v>154</v>
      </c>
      <c r="E99" s="33">
        <v>0</v>
      </c>
      <c r="F99" s="16"/>
      <c r="G99" s="33">
        <v>0</v>
      </c>
      <c r="H99" s="28">
        <v>7019.13</v>
      </c>
      <c r="I99" s="36">
        <v>1.02</v>
      </c>
      <c r="J99" s="28">
        <v>7159.51</v>
      </c>
      <c r="K99" s="16"/>
      <c r="L99" s="26"/>
    </row>
    <row r="100" spans="1:24" outlineLevel="1" x14ac:dyDescent="0.2">
      <c r="A100" s="8"/>
      <c r="B100" s="8"/>
      <c r="C100" s="8" t="s">
        <v>80</v>
      </c>
      <c r="D100" s="8"/>
      <c r="E100" s="8"/>
      <c r="F100" s="8"/>
      <c r="G100" s="8"/>
      <c r="H100" s="8"/>
      <c r="I100" s="8"/>
      <c r="J100" s="8"/>
      <c r="K100" s="8"/>
      <c r="L100" s="29">
        <v>552122.89</v>
      </c>
    </row>
    <row r="101" spans="1:24" outlineLevel="1" x14ac:dyDescent="0.2">
      <c r="A101" s="8"/>
      <c r="B101" s="1" t="s">
        <v>134</v>
      </c>
      <c r="C101" s="1" t="s">
        <v>158</v>
      </c>
      <c r="D101" s="17" t="s">
        <v>83</v>
      </c>
      <c r="E101" s="33">
        <v>123</v>
      </c>
      <c r="F101" s="34">
        <v>0.9</v>
      </c>
      <c r="G101" s="35">
        <v>110.7</v>
      </c>
      <c r="H101" s="8"/>
      <c r="I101" s="8"/>
      <c r="J101" s="8"/>
      <c r="K101" s="8"/>
      <c r="L101" s="29">
        <v>611200.04</v>
      </c>
    </row>
    <row r="102" spans="1:24" outlineLevel="1" x14ac:dyDescent="0.2">
      <c r="A102" s="8"/>
      <c r="B102" s="1" t="s">
        <v>136</v>
      </c>
      <c r="C102" s="1" t="s">
        <v>159</v>
      </c>
      <c r="D102" s="17" t="s">
        <v>83</v>
      </c>
      <c r="E102" s="33">
        <v>74</v>
      </c>
      <c r="F102" s="36">
        <v>0.85</v>
      </c>
      <c r="G102" s="35">
        <v>62.9</v>
      </c>
      <c r="H102" s="8"/>
      <c r="I102" s="8"/>
      <c r="J102" s="8"/>
      <c r="K102" s="8"/>
      <c r="L102" s="29">
        <v>347285.3</v>
      </c>
    </row>
    <row r="103" spans="1:24" x14ac:dyDescent="0.2">
      <c r="A103" s="37"/>
      <c r="B103" s="37"/>
      <c r="C103" s="38" t="s">
        <v>86</v>
      </c>
      <c r="D103" s="37"/>
      <c r="E103" s="37"/>
      <c r="F103" s="37"/>
      <c r="G103" s="37"/>
      <c r="H103" s="37"/>
      <c r="I103" s="37"/>
      <c r="J103" s="39">
        <v>142336.93</v>
      </c>
      <c r="K103" s="37"/>
      <c r="L103" s="39">
        <v>1850380.05</v>
      </c>
    </row>
    <row r="104" spans="1:24" ht="38.25" x14ac:dyDescent="0.2">
      <c r="A104" s="8" t="s">
        <v>60</v>
      </c>
      <c r="B104" s="1" t="s">
        <v>160</v>
      </c>
      <c r="C104" s="1" t="s">
        <v>161</v>
      </c>
      <c r="D104" s="14" t="s">
        <v>154</v>
      </c>
      <c r="E104" s="33">
        <v>1313</v>
      </c>
      <c r="F104" s="16"/>
      <c r="G104" s="33">
        <v>1313</v>
      </c>
      <c r="H104" s="26"/>
      <c r="I104" s="27"/>
      <c r="J104" s="28">
        <f>7498.4*0</f>
        <v>0</v>
      </c>
      <c r="K104" s="16"/>
      <c r="L104" s="29">
        <f>9845399.2*0</f>
        <v>0</v>
      </c>
      <c r="X104" s="29">
        <v>9845399.1999999993</v>
      </c>
    </row>
    <row r="105" spans="1:24" x14ac:dyDescent="0.2">
      <c r="A105" s="8"/>
      <c r="B105" s="8"/>
      <c r="C105" s="67" t="s">
        <v>162</v>
      </c>
      <c r="D105" s="67"/>
      <c r="E105" s="67"/>
      <c r="F105" s="67"/>
      <c r="G105" s="67"/>
      <c r="H105" s="67"/>
      <c r="I105" s="67"/>
      <c r="J105" s="67"/>
      <c r="K105" s="67"/>
      <c r="L105" s="67"/>
    </row>
    <row r="106" spans="1:24" x14ac:dyDescent="0.2">
      <c r="A106" s="37"/>
      <c r="B106" s="37"/>
      <c r="C106" s="38" t="s">
        <v>86</v>
      </c>
      <c r="D106" s="37"/>
      <c r="E106" s="37"/>
      <c r="F106" s="37"/>
      <c r="G106" s="37"/>
      <c r="H106" s="37"/>
      <c r="I106" s="37"/>
      <c r="J106" s="44">
        <f>7498.4*0</f>
        <v>0</v>
      </c>
      <c r="K106" s="37"/>
      <c r="L106" s="39">
        <f>9845399.2*0</f>
        <v>0</v>
      </c>
    </row>
    <row r="107" spans="1:24" ht="38.25" x14ac:dyDescent="0.2">
      <c r="A107" s="8" t="s">
        <v>61</v>
      </c>
      <c r="B107" s="1" t="s">
        <v>163</v>
      </c>
      <c r="C107" s="1" t="s">
        <v>164</v>
      </c>
      <c r="D107" s="14" t="s">
        <v>165</v>
      </c>
      <c r="E107" s="35">
        <v>0.6</v>
      </c>
      <c r="F107" s="16"/>
      <c r="G107" s="35">
        <v>0.6</v>
      </c>
      <c r="H107" s="8"/>
      <c r="I107" s="8"/>
      <c r="J107" s="8"/>
      <c r="K107" s="8"/>
      <c r="L107" s="8"/>
    </row>
    <row r="108" spans="1:24" x14ac:dyDescent="0.2">
      <c r="A108" s="8"/>
      <c r="B108" s="6" t="s">
        <v>54</v>
      </c>
      <c r="C108" s="8" t="s">
        <v>70</v>
      </c>
      <c r="D108" s="17" t="s">
        <v>71</v>
      </c>
      <c r="E108" s="8"/>
      <c r="F108" s="8"/>
      <c r="G108" s="45">
        <v>2.484</v>
      </c>
      <c r="H108" s="8"/>
      <c r="I108" s="8"/>
      <c r="J108" s="8"/>
      <c r="K108" s="8"/>
      <c r="L108" s="41">
        <v>1600.32</v>
      </c>
    </row>
    <row r="109" spans="1:24" outlineLevel="1" x14ac:dyDescent="0.2">
      <c r="A109" s="8"/>
      <c r="B109" s="1" t="s">
        <v>166</v>
      </c>
      <c r="C109" s="13" t="s">
        <v>167</v>
      </c>
      <c r="D109" s="14" t="s">
        <v>71</v>
      </c>
      <c r="E109" s="24">
        <v>4.1399999999999997</v>
      </c>
      <c r="F109" s="16"/>
      <c r="G109" s="43">
        <v>2.484</v>
      </c>
      <c r="H109" s="26"/>
      <c r="I109" s="27"/>
      <c r="J109" s="28">
        <v>644.25</v>
      </c>
      <c r="K109" s="16"/>
      <c r="L109" s="28">
        <v>1600.32</v>
      </c>
    </row>
    <row r="110" spans="1:24" x14ac:dyDescent="0.2">
      <c r="A110" s="8"/>
      <c r="B110" s="6" t="s">
        <v>55</v>
      </c>
      <c r="C110" s="8" t="s">
        <v>72</v>
      </c>
      <c r="D110" s="8"/>
      <c r="E110" s="8"/>
      <c r="F110" s="8"/>
      <c r="G110" s="8"/>
      <c r="H110" s="8"/>
      <c r="I110" s="8"/>
      <c r="J110" s="8"/>
      <c r="K110" s="8"/>
      <c r="L110" s="41">
        <v>226.42</v>
      </c>
    </row>
    <row r="111" spans="1:24" x14ac:dyDescent="0.2">
      <c r="A111" s="8"/>
      <c r="B111" s="6"/>
      <c r="C111" s="21" t="s">
        <v>73</v>
      </c>
      <c r="D111" s="22" t="s">
        <v>71</v>
      </c>
      <c r="E111" s="8"/>
      <c r="F111" s="8"/>
      <c r="G111" s="49">
        <v>1.2E-2</v>
      </c>
      <c r="H111" s="8"/>
      <c r="I111" s="8"/>
      <c r="J111" s="8"/>
      <c r="K111" s="8"/>
      <c r="L111" s="41">
        <v>9.59</v>
      </c>
    </row>
    <row r="112" spans="1:24" ht="25.5" outlineLevel="1" x14ac:dyDescent="0.2">
      <c r="A112" s="8"/>
      <c r="B112" s="1" t="s">
        <v>168</v>
      </c>
      <c r="C112" s="1" t="s">
        <v>169</v>
      </c>
      <c r="D112" s="14" t="s">
        <v>76</v>
      </c>
      <c r="E112" s="24">
        <v>0.01</v>
      </c>
      <c r="F112" s="16"/>
      <c r="G112" s="43">
        <v>6.0000000000000001E-3</v>
      </c>
      <c r="H112" s="26"/>
      <c r="I112" s="27"/>
      <c r="J112" s="28">
        <v>2120.52</v>
      </c>
      <c r="K112" s="16"/>
      <c r="L112" s="28">
        <v>12.72</v>
      </c>
    </row>
    <row r="113" spans="1:24" outlineLevel="1" x14ac:dyDescent="0.2">
      <c r="A113" s="8"/>
      <c r="B113" s="1" t="s">
        <v>77</v>
      </c>
      <c r="C113" s="13" t="s">
        <v>78</v>
      </c>
      <c r="D113" s="14" t="s">
        <v>71</v>
      </c>
      <c r="E113" s="24">
        <v>0.01</v>
      </c>
      <c r="F113" s="16"/>
      <c r="G113" s="43">
        <v>6.0000000000000001E-3</v>
      </c>
      <c r="H113" s="26"/>
      <c r="I113" s="27"/>
      <c r="J113" s="28">
        <v>916.72</v>
      </c>
      <c r="K113" s="16"/>
      <c r="L113" s="28">
        <v>5.5</v>
      </c>
    </row>
    <row r="114" spans="1:24" ht="25.5" outlineLevel="1" x14ac:dyDescent="0.2">
      <c r="A114" s="8"/>
      <c r="B114" s="1" t="s">
        <v>119</v>
      </c>
      <c r="C114" s="1" t="s">
        <v>120</v>
      </c>
      <c r="D114" s="14" t="s">
        <v>76</v>
      </c>
      <c r="E114" s="24">
        <v>0.01</v>
      </c>
      <c r="F114" s="16"/>
      <c r="G114" s="43">
        <v>6.0000000000000001E-3</v>
      </c>
      <c r="H114" s="26"/>
      <c r="I114" s="27"/>
      <c r="J114" s="28">
        <v>726.91</v>
      </c>
      <c r="K114" s="16"/>
      <c r="L114" s="28">
        <v>4.3600000000000003</v>
      </c>
    </row>
    <row r="115" spans="1:24" outlineLevel="1" x14ac:dyDescent="0.2">
      <c r="A115" s="8"/>
      <c r="B115" s="1" t="s">
        <v>121</v>
      </c>
      <c r="C115" s="13" t="s">
        <v>122</v>
      </c>
      <c r="D115" s="14" t="s">
        <v>71</v>
      </c>
      <c r="E115" s="24">
        <v>0.01</v>
      </c>
      <c r="F115" s="16"/>
      <c r="G115" s="43">
        <v>6.0000000000000001E-3</v>
      </c>
      <c r="H115" s="26"/>
      <c r="I115" s="27"/>
      <c r="J115" s="28">
        <v>682.45</v>
      </c>
      <c r="K115" s="16"/>
      <c r="L115" s="28">
        <v>4.09</v>
      </c>
    </row>
    <row r="116" spans="1:24" ht="51" outlineLevel="1" x14ac:dyDescent="0.2">
      <c r="A116" s="8"/>
      <c r="B116" s="1" t="s">
        <v>170</v>
      </c>
      <c r="C116" s="1" t="s">
        <v>171</v>
      </c>
      <c r="D116" s="14" t="s">
        <v>76</v>
      </c>
      <c r="E116" s="24">
        <v>2.2400000000000002</v>
      </c>
      <c r="F116" s="16"/>
      <c r="G116" s="43">
        <v>1.3440000000000001</v>
      </c>
      <c r="H116" s="28">
        <v>82.85</v>
      </c>
      <c r="I116" s="36">
        <v>1.88</v>
      </c>
      <c r="J116" s="28">
        <v>155.76</v>
      </c>
      <c r="K116" s="16"/>
      <c r="L116" s="28">
        <v>209.34</v>
      </c>
    </row>
    <row r="117" spans="1:24" x14ac:dyDescent="0.2">
      <c r="A117" s="8"/>
      <c r="B117" s="6" t="s">
        <v>57</v>
      </c>
      <c r="C117" s="8" t="s">
        <v>125</v>
      </c>
      <c r="D117" s="8"/>
      <c r="E117" s="8"/>
      <c r="F117" s="8"/>
      <c r="G117" s="8"/>
      <c r="H117" s="8"/>
      <c r="I117" s="8"/>
      <c r="J117" s="8"/>
      <c r="K117" s="8"/>
      <c r="L117" s="19"/>
    </row>
    <row r="118" spans="1:24" outlineLevel="1" x14ac:dyDescent="0.2">
      <c r="A118" s="8"/>
      <c r="B118" s="1" t="s">
        <v>172</v>
      </c>
      <c r="C118" s="1" t="s">
        <v>173</v>
      </c>
      <c r="D118" s="14" t="s">
        <v>116</v>
      </c>
      <c r="E118" s="33">
        <v>10</v>
      </c>
      <c r="F118" s="16"/>
      <c r="G118" s="33">
        <v>6</v>
      </c>
      <c r="H118" s="26"/>
      <c r="I118" s="27"/>
      <c r="J118" s="26"/>
      <c r="K118" s="16"/>
      <c r="L118" s="26"/>
    </row>
    <row r="119" spans="1:24" x14ac:dyDescent="0.2">
      <c r="A119" s="8"/>
      <c r="B119" s="8"/>
      <c r="C119" s="30" t="s">
        <v>79</v>
      </c>
      <c r="D119" s="31"/>
      <c r="E119" s="31"/>
      <c r="F119" s="31"/>
      <c r="G119" s="31"/>
      <c r="H119" s="31"/>
      <c r="I119" s="31"/>
      <c r="J119" s="31"/>
      <c r="K119" s="31"/>
      <c r="L119" s="42">
        <v>1836.33</v>
      </c>
    </row>
    <row r="120" spans="1:24" x14ac:dyDescent="0.2">
      <c r="A120" s="8"/>
      <c r="B120" s="1" t="s">
        <v>172</v>
      </c>
      <c r="C120" s="1" t="s">
        <v>173</v>
      </c>
      <c r="D120" s="14" t="s">
        <v>116</v>
      </c>
      <c r="E120" s="33">
        <v>10</v>
      </c>
      <c r="F120" s="16"/>
      <c r="G120" s="33">
        <v>6</v>
      </c>
      <c r="H120" s="26"/>
      <c r="I120" s="27"/>
      <c r="J120" s="26"/>
      <c r="K120" s="16"/>
      <c r="L120" s="26"/>
    </row>
    <row r="121" spans="1:24" outlineLevel="1" x14ac:dyDescent="0.2">
      <c r="A121" s="8"/>
      <c r="B121" s="8"/>
      <c r="C121" s="8" t="s">
        <v>80</v>
      </c>
      <c r="D121" s="8"/>
      <c r="E121" s="8"/>
      <c r="F121" s="8"/>
      <c r="G121" s="8"/>
      <c r="H121" s="8"/>
      <c r="I121" s="8"/>
      <c r="J121" s="8"/>
      <c r="K121" s="8"/>
      <c r="L121" s="28">
        <v>1609.91</v>
      </c>
    </row>
    <row r="122" spans="1:24" outlineLevel="1" x14ac:dyDescent="0.2">
      <c r="A122" s="8"/>
      <c r="B122" s="1" t="s">
        <v>134</v>
      </c>
      <c r="C122" s="1" t="s">
        <v>135</v>
      </c>
      <c r="D122" s="17" t="s">
        <v>83</v>
      </c>
      <c r="E122" s="33">
        <v>123</v>
      </c>
      <c r="F122" s="34">
        <v>0.9</v>
      </c>
      <c r="G122" s="35">
        <v>110.7</v>
      </c>
      <c r="H122" s="8"/>
      <c r="I122" s="8"/>
      <c r="J122" s="8"/>
      <c r="K122" s="8"/>
      <c r="L122" s="28">
        <v>1782.17</v>
      </c>
    </row>
    <row r="123" spans="1:24" outlineLevel="1" x14ac:dyDescent="0.2">
      <c r="A123" s="8"/>
      <c r="B123" s="1" t="s">
        <v>136</v>
      </c>
      <c r="C123" s="1" t="s">
        <v>137</v>
      </c>
      <c r="D123" s="17" t="s">
        <v>83</v>
      </c>
      <c r="E123" s="33">
        <v>74</v>
      </c>
      <c r="F123" s="36">
        <v>0.85</v>
      </c>
      <c r="G123" s="35">
        <v>62.9</v>
      </c>
      <c r="H123" s="8"/>
      <c r="I123" s="8"/>
      <c r="J123" s="8"/>
      <c r="K123" s="8"/>
      <c r="L123" s="28">
        <v>1012.63</v>
      </c>
    </row>
    <row r="124" spans="1:24" x14ac:dyDescent="0.2">
      <c r="A124" s="37"/>
      <c r="B124" s="37"/>
      <c r="C124" s="38" t="s">
        <v>86</v>
      </c>
      <c r="D124" s="37"/>
      <c r="E124" s="37"/>
      <c r="F124" s="37"/>
      <c r="G124" s="37"/>
      <c r="H124" s="37"/>
      <c r="I124" s="37"/>
      <c r="J124" s="44">
        <v>7718.55</v>
      </c>
      <c r="K124" s="37"/>
      <c r="L124" s="44">
        <v>4631.13</v>
      </c>
    </row>
    <row r="125" spans="1:24" ht="38.25" x14ac:dyDescent="0.2">
      <c r="A125" s="8" t="s">
        <v>62</v>
      </c>
      <c r="B125" s="1" t="s">
        <v>174</v>
      </c>
      <c r="C125" s="1" t="s">
        <v>175</v>
      </c>
      <c r="D125" s="14" t="s">
        <v>116</v>
      </c>
      <c r="E125" s="33">
        <v>2</v>
      </c>
      <c r="F125" s="16"/>
      <c r="G125" s="33">
        <v>2</v>
      </c>
      <c r="H125" s="26"/>
      <c r="I125" s="27"/>
      <c r="J125" s="28">
        <f>13401.33*0</f>
        <v>0</v>
      </c>
      <c r="K125" s="16"/>
      <c r="L125" s="28">
        <f>26802.66*0</f>
        <v>0</v>
      </c>
      <c r="X125" s="28">
        <v>26802.66</v>
      </c>
    </row>
    <row r="126" spans="1:24" x14ac:dyDescent="0.2">
      <c r="A126" s="8"/>
      <c r="B126" s="8"/>
      <c r="C126" s="67" t="s">
        <v>176</v>
      </c>
      <c r="D126" s="67"/>
      <c r="E126" s="67"/>
      <c r="F126" s="67"/>
      <c r="G126" s="67"/>
      <c r="H126" s="67"/>
      <c r="I126" s="67"/>
      <c r="J126" s="67"/>
      <c r="K126" s="67"/>
      <c r="L126" s="67"/>
    </row>
    <row r="127" spans="1:24" x14ac:dyDescent="0.2">
      <c r="A127" s="37"/>
      <c r="B127" s="37"/>
      <c r="C127" s="38" t="s">
        <v>86</v>
      </c>
      <c r="D127" s="37"/>
      <c r="E127" s="37"/>
      <c r="F127" s="37"/>
      <c r="G127" s="37"/>
      <c r="H127" s="37"/>
      <c r="I127" s="37"/>
      <c r="J127" s="44">
        <f>13401.33*0</f>
        <v>0</v>
      </c>
      <c r="K127" s="37"/>
      <c r="L127" s="44">
        <f>26802.66*0</f>
        <v>0</v>
      </c>
    </row>
    <row r="128" spans="1:24" ht="38.25" x14ac:dyDescent="0.2">
      <c r="A128" s="8" t="s">
        <v>63</v>
      </c>
      <c r="B128" s="1" t="s">
        <v>177</v>
      </c>
      <c r="C128" s="1" t="s">
        <v>178</v>
      </c>
      <c r="D128" s="14" t="s">
        <v>116</v>
      </c>
      <c r="E128" s="33">
        <v>2</v>
      </c>
      <c r="F128" s="16"/>
      <c r="G128" s="33">
        <v>2</v>
      </c>
      <c r="H128" s="26"/>
      <c r="I128" s="27"/>
      <c r="J128" s="28">
        <f>7697.53*0</f>
        <v>0</v>
      </c>
      <c r="K128" s="16"/>
      <c r="L128" s="28">
        <f>15395.06*0</f>
        <v>0</v>
      </c>
      <c r="X128" s="28">
        <v>15395.06</v>
      </c>
    </row>
    <row r="129" spans="1:24" x14ac:dyDescent="0.2">
      <c r="A129" s="8"/>
      <c r="B129" s="8"/>
      <c r="C129" s="67" t="s">
        <v>179</v>
      </c>
      <c r="D129" s="67"/>
      <c r="E129" s="67"/>
      <c r="F129" s="67"/>
      <c r="G129" s="67"/>
      <c r="H129" s="67"/>
      <c r="I129" s="67"/>
      <c r="J129" s="67"/>
      <c r="K129" s="67"/>
      <c r="L129" s="67"/>
    </row>
    <row r="130" spans="1:24" x14ac:dyDescent="0.2">
      <c r="A130" s="37"/>
      <c r="B130" s="37"/>
      <c r="C130" s="38" t="s">
        <v>86</v>
      </c>
      <c r="D130" s="37"/>
      <c r="E130" s="37"/>
      <c r="F130" s="37"/>
      <c r="G130" s="37"/>
      <c r="H130" s="37"/>
      <c r="I130" s="37"/>
      <c r="J130" s="44">
        <f>7697.53*0</f>
        <v>0</v>
      </c>
      <c r="K130" s="37"/>
      <c r="L130" s="44">
        <f>15395.06*0</f>
        <v>0</v>
      </c>
    </row>
    <row r="131" spans="1:24" ht="38.25" x14ac:dyDescent="0.2">
      <c r="A131" s="8" t="s">
        <v>64</v>
      </c>
      <c r="B131" s="1" t="s">
        <v>180</v>
      </c>
      <c r="C131" s="1" t="s">
        <v>181</v>
      </c>
      <c r="D131" s="14" t="s">
        <v>116</v>
      </c>
      <c r="E131" s="33">
        <v>2</v>
      </c>
      <c r="F131" s="16"/>
      <c r="G131" s="33">
        <v>2</v>
      </c>
      <c r="H131" s="26"/>
      <c r="I131" s="27"/>
      <c r="J131" s="28">
        <f>11412.92*0</f>
        <v>0</v>
      </c>
      <c r="K131" s="16"/>
      <c r="L131" s="28">
        <f>22825.84*0</f>
        <v>0</v>
      </c>
      <c r="X131" s="28">
        <v>22825.84</v>
      </c>
    </row>
    <row r="132" spans="1:24" x14ac:dyDescent="0.2">
      <c r="A132" s="8"/>
      <c r="B132" s="8"/>
      <c r="C132" s="67" t="s">
        <v>182</v>
      </c>
      <c r="D132" s="67"/>
      <c r="E132" s="67"/>
      <c r="F132" s="67"/>
      <c r="G132" s="67"/>
      <c r="H132" s="67"/>
      <c r="I132" s="67"/>
      <c r="J132" s="67"/>
      <c r="K132" s="67"/>
      <c r="L132" s="67"/>
    </row>
    <row r="133" spans="1:24" x14ac:dyDescent="0.2">
      <c r="A133" s="37"/>
      <c r="B133" s="37"/>
      <c r="C133" s="38" t="s">
        <v>86</v>
      </c>
      <c r="D133" s="37"/>
      <c r="E133" s="37"/>
      <c r="F133" s="37"/>
      <c r="G133" s="37"/>
      <c r="H133" s="37"/>
      <c r="I133" s="37"/>
      <c r="J133" s="44">
        <f>11412.92*0</f>
        <v>0</v>
      </c>
      <c r="K133" s="37"/>
      <c r="L133" s="44">
        <f>22825.84*0</f>
        <v>0</v>
      </c>
    </row>
    <row r="134" spans="1:24" ht="63.75" x14ac:dyDescent="0.2">
      <c r="A134" s="8" t="s">
        <v>65</v>
      </c>
      <c r="B134" s="1" t="s">
        <v>67</v>
      </c>
      <c r="C134" s="1" t="s">
        <v>183</v>
      </c>
      <c r="D134" s="14" t="s">
        <v>69</v>
      </c>
      <c r="E134" s="15">
        <v>9.6303999999999998</v>
      </c>
      <c r="F134" s="16"/>
      <c r="G134" s="15">
        <v>9.6303999999999998</v>
      </c>
      <c r="H134" s="8"/>
      <c r="I134" s="8"/>
      <c r="J134" s="8"/>
      <c r="K134" s="8"/>
      <c r="L134" s="8"/>
    </row>
    <row r="135" spans="1:24" x14ac:dyDescent="0.2">
      <c r="A135" s="8"/>
      <c r="B135" s="6" t="s">
        <v>54</v>
      </c>
      <c r="C135" s="8" t="s">
        <v>70</v>
      </c>
      <c r="D135" s="17" t="s">
        <v>71</v>
      </c>
      <c r="E135" s="8"/>
      <c r="F135" s="8"/>
      <c r="G135" s="18"/>
      <c r="H135" s="8"/>
      <c r="I135" s="8"/>
      <c r="J135" s="8"/>
      <c r="K135" s="8"/>
      <c r="L135" s="19"/>
    </row>
    <row r="136" spans="1:24" x14ac:dyDescent="0.2">
      <c r="A136" s="8"/>
      <c r="B136" s="6" t="s">
        <v>55</v>
      </c>
      <c r="C136" s="8" t="s">
        <v>72</v>
      </c>
      <c r="D136" s="8"/>
      <c r="E136" s="8"/>
      <c r="F136" s="8"/>
      <c r="G136" s="8"/>
      <c r="H136" s="8"/>
      <c r="I136" s="8"/>
      <c r="J136" s="8"/>
      <c r="K136" s="8"/>
      <c r="L136" s="20">
        <v>492855.3</v>
      </c>
    </row>
    <row r="137" spans="1:24" x14ac:dyDescent="0.2">
      <c r="A137" s="8"/>
      <c r="B137" s="6"/>
      <c r="C137" s="21" t="s">
        <v>73</v>
      </c>
      <c r="D137" s="22" t="s">
        <v>71</v>
      </c>
      <c r="E137" s="8"/>
      <c r="F137" s="8"/>
      <c r="G137" s="23">
        <v>228.14417599999999</v>
      </c>
      <c r="H137" s="8"/>
      <c r="I137" s="8"/>
      <c r="J137" s="8"/>
      <c r="K137" s="8"/>
      <c r="L137" s="20">
        <v>209144.33</v>
      </c>
    </row>
    <row r="138" spans="1:24" ht="38.25" outlineLevel="1" x14ac:dyDescent="0.2">
      <c r="A138" s="8"/>
      <c r="B138" s="1" t="s">
        <v>74</v>
      </c>
      <c r="C138" s="1" t="s">
        <v>75</v>
      </c>
      <c r="D138" s="14" t="s">
        <v>76</v>
      </c>
      <c r="E138" s="24">
        <v>23.69</v>
      </c>
      <c r="F138" s="16"/>
      <c r="G138" s="25">
        <v>228.14417599999999</v>
      </c>
      <c r="H138" s="26"/>
      <c r="I138" s="27"/>
      <c r="J138" s="28">
        <v>2160.2800000000002</v>
      </c>
      <c r="K138" s="16"/>
      <c r="L138" s="29">
        <v>492855.3</v>
      </c>
    </row>
    <row r="139" spans="1:24" outlineLevel="1" x14ac:dyDescent="0.2">
      <c r="A139" s="8"/>
      <c r="B139" s="1" t="s">
        <v>77</v>
      </c>
      <c r="C139" s="13" t="s">
        <v>78</v>
      </c>
      <c r="D139" s="14" t="s">
        <v>71</v>
      </c>
      <c r="E139" s="24">
        <v>23.69</v>
      </c>
      <c r="F139" s="16"/>
      <c r="G139" s="25">
        <v>228.14417599999999</v>
      </c>
      <c r="H139" s="26"/>
      <c r="I139" s="27"/>
      <c r="J139" s="28">
        <v>916.72</v>
      </c>
      <c r="K139" s="16"/>
      <c r="L139" s="29">
        <v>209144.33</v>
      </c>
    </row>
    <row r="140" spans="1:24" x14ac:dyDescent="0.2">
      <c r="A140" s="8"/>
      <c r="B140" s="8"/>
      <c r="C140" s="30" t="s">
        <v>79</v>
      </c>
      <c r="D140" s="31"/>
      <c r="E140" s="31"/>
      <c r="F140" s="31"/>
      <c r="G140" s="31"/>
      <c r="H140" s="31"/>
      <c r="I140" s="31"/>
      <c r="J140" s="31"/>
      <c r="K140" s="31"/>
      <c r="L140" s="32">
        <v>701999.63</v>
      </c>
    </row>
    <row r="141" spans="1:24" outlineLevel="1" x14ac:dyDescent="0.2">
      <c r="A141" s="8"/>
      <c r="B141" s="8"/>
      <c r="C141" s="8" t="s">
        <v>80</v>
      </c>
      <c r="D141" s="8"/>
      <c r="E141" s="8"/>
      <c r="F141" s="8"/>
      <c r="G141" s="8"/>
      <c r="H141" s="8"/>
      <c r="I141" s="8"/>
      <c r="J141" s="8"/>
      <c r="K141" s="8"/>
      <c r="L141" s="29">
        <v>209144.33</v>
      </c>
    </row>
    <row r="142" spans="1:24" ht="38.25" outlineLevel="1" x14ac:dyDescent="0.2">
      <c r="A142" s="8"/>
      <c r="B142" s="1" t="s">
        <v>81</v>
      </c>
      <c r="C142" s="1" t="s">
        <v>82</v>
      </c>
      <c r="D142" s="17" t="s">
        <v>83</v>
      </c>
      <c r="E142" s="33">
        <v>97</v>
      </c>
      <c r="F142" s="34">
        <v>0.9</v>
      </c>
      <c r="G142" s="35">
        <v>87.3</v>
      </c>
      <c r="H142" s="8"/>
      <c r="I142" s="8"/>
      <c r="J142" s="8"/>
      <c r="K142" s="8"/>
      <c r="L142" s="29">
        <v>182583</v>
      </c>
    </row>
    <row r="143" spans="1:24" ht="38.25" outlineLevel="1" x14ac:dyDescent="0.2">
      <c r="A143" s="8"/>
      <c r="B143" s="1" t="s">
        <v>84</v>
      </c>
      <c r="C143" s="1" t="s">
        <v>85</v>
      </c>
      <c r="D143" s="17" t="s">
        <v>83</v>
      </c>
      <c r="E143" s="33">
        <v>46</v>
      </c>
      <c r="F143" s="36">
        <v>0.85</v>
      </c>
      <c r="G143" s="35">
        <v>39.1</v>
      </c>
      <c r="H143" s="8"/>
      <c r="I143" s="8"/>
      <c r="J143" s="8"/>
      <c r="K143" s="8"/>
      <c r="L143" s="28">
        <v>81775.429999999993</v>
      </c>
    </row>
    <row r="144" spans="1:24" x14ac:dyDescent="0.2">
      <c r="A144" s="37"/>
      <c r="B144" s="37"/>
      <c r="C144" s="38" t="s">
        <v>86</v>
      </c>
      <c r="D144" s="37"/>
      <c r="E144" s="37"/>
      <c r="F144" s="37"/>
      <c r="G144" s="37"/>
      <c r="H144" s="37"/>
      <c r="I144" s="37"/>
      <c r="J144" s="39">
        <v>100344.54</v>
      </c>
      <c r="K144" s="37"/>
      <c r="L144" s="39">
        <v>966358.06</v>
      </c>
    </row>
    <row r="145" spans="1:26" x14ac:dyDescent="0.2">
      <c r="A145" s="8"/>
      <c r="B145" s="50"/>
      <c r="C145" s="80"/>
      <c r="D145" s="80"/>
      <c r="E145" s="80"/>
      <c r="F145" s="80"/>
      <c r="G145" s="8"/>
      <c r="H145" s="8"/>
      <c r="I145" s="8"/>
      <c r="J145" s="51"/>
      <c r="K145" s="52"/>
      <c r="L145" s="51"/>
      <c r="W145" s="50"/>
    </row>
    <row r="146" spans="1:26" hidden="1" x14ac:dyDescent="0.2">
      <c r="A146" s="8"/>
      <c r="B146" s="50"/>
      <c r="C146" s="80" t="s">
        <v>184</v>
      </c>
      <c r="D146" s="80"/>
      <c r="E146" s="80"/>
      <c r="F146" s="80"/>
      <c r="G146" s="8"/>
      <c r="H146" s="8"/>
      <c r="I146" s="8"/>
      <c r="J146" s="53">
        <v>842230.45</v>
      </c>
      <c r="K146" s="52"/>
      <c r="L146" s="53">
        <v>12340289.66</v>
      </c>
      <c r="W146" s="50" t="s">
        <v>184</v>
      </c>
    </row>
    <row r="147" spans="1:26" x14ac:dyDescent="0.2">
      <c r="A147" s="8"/>
      <c r="B147" s="50"/>
      <c r="C147" s="80" t="s">
        <v>185</v>
      </c>
      <c r="D147" s="80"/>
      <c r="E147" s="80"/>
      <c r="F147" s="80"/>
      <c r="G147" s="8"/>
      <c r="H147" s="8"/>
      <c r="I147" s="8"/>
      <c r="J147" s="51"/>
      <c r="K147" s="52"/>
      <c r="L147" s="53">
        <f>12340289.66-9941373.19</f>
        <v>2398916.4700000007</v>
      </c>
      <c r="W147" s="50" t="s">
        <v>185</v>
      </c>
    </row>
    <row r="148" spans="1:26" x14ac:dyDescent="0.2">
      <c r="A148" s="8"/>
      <c r="B148" s="50"/>
      <c r="C148" s="78" t="s">
        <v>186</v>
      </c>
      <c r="D148" s="78"/>
      <c r="E148" s="78"/>
      <c r="F148" s="78"/>
      <c r="G148" s="8"/>
      <c r="H148" s="8"/>
      <c r="I148" s="8"/>
      <c r="J148" s="54"/>
      <c r="K148" s="55"/>
      <c r="L148" s="54"/>
      <c r="W148" s="13" t="s">
        <v>186</v>
      </c>
    </row>
    <row r="149" spans="1:26" x14ac:dyDescent="0.2">
      <c r="A149" s="8"/>
      <c r="B149" s="50"/>
      <c r="C149" s="80" t="s">
        <v>187</v>
      </c>
      <c r="D149" s="80"/>
      <c r="E149" s="80"/>
      <c r="F149" s="80"/>
      <c r="G149" s="8"/>
      <c r="H149" s="8"/>
      <c r="I149" s="8"/>
      <c r="J149" s="51"/>
      <c r="K149" s="52"/>
      <c r="L149" s="53">
        <v>562366.01</v>
      </c>
      <c r="W149" s="50" t="s">
        <v>187</v>
      </c>
    </row>
    <row r="150" spans="1:26" x14ac:dyDescent="0.2">
      <c r="A150" s="8"/>
      <c r="B150" s="50"/>
      <c r="C150" s="80" t="s">
        <v>188</v>
      </c>
      <c r="D150" s="80"/>
      <c r="E150" s="80"/>
      <c r="F150" s="80"/>
      <c r="G150" s="8"/>
      <c r="H150" s="8"/>
      <c r="I150" s="8"/>
      <c r="J150" s="51"/>
      <c r="K150" s="52"/>
      <c r="L150" s="53">
        <v>1326698.77</v>
      </c>
      <c r="W150" s="50" t="s">
        <v>188</v>
      </c>
    </row>
    <row r="151" spans="1:26" x14ac:dyDescent="0.2">
      <c r="A151" s="8"/>
      <c r="B151" s="50"/>
      <c r="C151" s="80" t="s">
        <v>189</v>
      </c>
      <c r="D151" s="80"/>
      <c r="E151" s="80"/>
      <c r="F151" s="80"/>
      <c r="G151" s="8"/>
      <c r="H151" s="8"/>
      <c r="I151" s="8"/>
      <c r="J151" s="51"/>
      <c r="K151" s="52"/>
      <c r="L151" s="53">
        <v>503714.08</v>
      </c>
      <c r="W151" s="50" t="s">
        <v>189</v>
      </c>
    </row>
    <row r="152" spans="1:26" x14ac:dyDescent="0.2">
      <c r="A152" s="8"/>
      <c r="B152" s="50"/>
      <c r="C152" s="80" t="s">
        <v>190</v>
      </c>
      <c r="D152" s="80"/>
      <c r="E152" s="80"/>
      <c r="F152" s="80"/>
      <c r="G152" s="8"/>
      <c r="H152" s="8"/>
      <c r="I152" s="8"/>
      <c r="J152" s="51"/>
      <c r="K152" s="52"/>
      <c r="L152" s="53">
        <f>9941373.19*0</f>
        <v>0</v>
      </c>
      <c r="W152" s="50" t="s">
        <v>190</v>
      </c>
      <c r="X152" s="60">
        <f>X131+X128+X125+X104+X96+X82+X79</f>
        <v>9941373.1900000013</v>
      </c>
    </row>
    <row r="153" spans="1:26" x14ac:dyDescent="0.2">
      <c r="A153" s="8"/>
      <c r="B153" s="50"/>
      <c r="C153" s="80" t="s">
        <v>191</v>
      </c>
      <c r="D153" s="80"/>
      <c r="E153" s="80"/>
      <c r="F153" s="80"/>
      <c r="G153" s="8"/>
      <c r="H153" s="8"/>
      <c r="I153" s="8"/>
      <c r="J153" s="51"/>
      <c r="K153" s="52"/>
      <c r="L153" s="56">
        <v>6137.61</v>
      </c>
      <c r="W153" s="50" t="s">
        <v>191</v>
      </c>
    </row>
    <row r="154" spans="1:26" x14ac:dyDescent="0.2">
      <c r="A154" s="8"/>
      <c r="B154" s="50"/>
      <c r="C154" s="80" t="s">
        <v>192</v>
      </c>
      <c r="D154" s="80"/>
      <c r="E154" s="80"/>
      <c r="F154" s="80"/>
      <c r="G154" s="8"/>
      <c r="H154" s="8"/>
      <c r="I154" s="8"/>
      <c r="J154" s="51"/>
      <c r="K154" s="52"/>
      <c r="L154" s="53">
        <v>1066080.0900000001</v>
      </c>
      <c r="W154" s="50" t="s">
        <v>192</v>
      </c>
    </row>
    <row r="155" spans="1:26" x14ac:dyDescent="0.2">
      <c r="A155" s="8"/>
      <c r="B155" s="50"/>
      <c r="C155" s="80" t="s">
        <v>193</v>
      </c>
      <c r="D155" s="80"/>
      <c r="E155" s="80"/>
      <c r="F155" s="80"/>
      <c r="G155" s="8"/>
      <c r="H155" s="8"/>
      <c r="I155" s="8"/>
      <c r="J155" s="51"/>
      <c r="K155" s="52"/>
      <c r="L155" s="53">
        <v>1058902.33</v>
      </c>
      <c r="W155" s="50" t="s">
        <v>193</v>
      </c>
    </row>
    <row r="156" spans="1:26" x14ac:dyDescent="0.2">
      <c r="A156" s="8"/>
      <c r="B156" s="50"/>
      <c r="C156" s="80" t="s">
        <v>194</v>
      </c>
      <c r="D156" s="80"/>
      <c r="E156" s="80"/>
      <c r="F156" s="80"/>
      <c r="G156" s="8"/>
      <c r="H156" s="8"/>
      <c r="I156" s="8"/>
      <c r="J156" s="51"/>
      <c r="K156" s="52"/>
      <c r="L156" s="53">
        <v>546065.54</v>
      </c>
      <c r="W156" s="50" t="s">
        <v>194</v>
      </c>
    </row>
    <row r="157" spans="1:26" x14ac:dyDescent="0.2">
      <c r="A157" s="8"/>
      <c r="B157" s="50"/>
      <c r="C157" s="81" t="s">
        <v>195</v>
      </c>
      <c r="D157" s="81"/>
      <c r="E157" s="81"/>
      <c r="F157" s="81"/>
      <c r="G157" s="8"/>
      <c r="H157" s="8"/>
      <c r="I157" s="8"/>
      <c r="J157" s="19"/>
      <c r="K157" s="58"/>
      <c r="L157" s="20">
        <f>L147+L155+L156</f>
        <v>4003884.3400000008</v>
      </c>
      <c r="W157" s="57" t="s">
        <v>195</v>
      </c>
      <c r="X157">
        <v>13945257.529999999</v>
      </c>
      <c r="Z157" s="60">
        <f>X157-X152</f>
        <v>4003884.339999998</v>
      </c>
    </row>
    <row r="158" spans="1:26" x14ac:dyDescent="0.2">
      <c r="A158" s="8"/>
      <c r="B158" s="50"/>
      <c r="C158" s="80" t="s">
        <v>196</v>
      </c>
      <c r="D158" s="80"/>
      <c r="E158" s="80"/>
      <c r="F158" s="80"/>
      <c r="G158" s="8"/>
      <c r="H158" s="8"/>
      <c r="I158" s="8"/>
      <c r="J158" s="51"/>
      <c r="K158" s="52"/>
      <c r="L158" s="51"/>
      <c r="W158" s="50" t="s">
        <v>196</v>
      </c>
    </row>
    <row r="159" spans="1:26" x14ac:dyDescent="0.2">
      <c r="A159" s="8"/>
      <c r="B159" s="50"/>
      <c r="C159" s="80" t="s">
        <v>197</v>
      </c>
      <c r="D159" s="80"/>
      <c r="E159" s="80"/>
      <c r="F159" s="80"/>
      <c r="G159" s="8"/>
      <c r="H159" s="8"/>
      <c r="I159" s="8"/>
      <c r="J159" s="51"/>
      <c r="K159" s="52"/>
      <c r="L159" s="53">
        <f>9910422.76*0</f>
        <v>0</v>
      </c>
      <c r="W159" s="50" t="s">
        <v>197</v>
      </c>
    </row>
    <row r="160" spans="1:26" x14ac:dyDescent="0.2">
      <c r="A160" s="8"/>
      <c r="B160" s="50"/>
      <c r="C160" s="80" t="s">
        <v>198</v>
      </c>
      <c r="D160" s="80"/>
      <c r="E160" s="80"/>
      <c r="F160" s="80"/>
      <c r="G160" s="6">
        <v>857.04600000000005</v>
      </c>
      <c r="H160" s="8"/>
      <c r="I160" s="8"/>
      <c r="J160" s="51"/>
      <c r="K160" s="52"/>
      <c r="L160" s="52"/>
      <c r="W160" s="50" t="s">
        <v>198</v>
      </c>
    </row>
    <row r="161" spans="1:23" x14ac:dyDescent="0.2">
      <c r="A161" s="8"/>
      <c r="B161" s="50"/>
      <c r="C161" s="80" t="s">
        <v>199</v>
      </c>
      <c r="D161" s="80"/>
      <c r="E161" s="80"/>
      <c r="F161" s="80"/>
      <c r="G161" s="6">
        <v>545.45395199999996</v>
      </c>
      <c r="H161" s="8"/>
      <c r="I161" s="8"/>
      <c r="J161" s="51"/>
      <c r="K161" s="52"/>
      <c r="L161" s="52"/>
      <c r="W161" s="50" t="s">
        <v>199</v>
      </c>
    </row>
    <row r="162" spans="1:23" hidden="1" x14ac:dyDescent="0.2">
      <c r="A162" s="8"/>
      <c r="B162" s="50"/>
      <c r="C162" s="81" t="s">
        <v>200</v>
      </c>
      <c r="D162" s="81"/>
      <c r="E162" s="81"/>
      <c r="F162" s="81"/>
      <c r="G162" s="8"/>
      <c r="H162" s="8"/>
      <c r="I162" s="8"/>
      <c r="J162" s="19"/>
      <c r="K162" s="58"/>
      <c r="L162" s="19"/>
      <c r="W162" s="57" t="s">
        <v>200</v>
      </c>
    </row>
    <row r="163" spans="1:23" hidden="1" x14ac:dyDescent="0.2">
      <c r="A163" s="8"/>
      <c r="B163" s="50"/>
      <c r="C163" s="80"/>
      <c r="D163" s="80"/>
      <c r="E163" s="80"/>
      <c r="F163" s="80"/>
      <c r="G163" s="8"/>
      <c r="H163" s="8"/>
      <c r="I163" s="8"/>
      <c r="J163" s="51"/>
      <c r="K163" s="52"/>
      <c r="L163" s="51"/>
      <c r="W163" s="50"/>
    </row>
    <row r="164" spans="1:23" hidden="1" x14ac:dyDescent="0.2">
      <c r="A164" s="8"/>
      <c r="B164" s="50"/>
      <c r="C164" s="81" t="s">
        <v>201</v>
      </c>
      <c r="D164" s="81"/>
      <c r="E164" s="81"/>
      <c r="F164" s="81"/>
      <c r="G164" s="8"/>
      <c r="H164" s="8"/>
      <c r="I164" s="8"/>
      <c r="J164" s="19"/>
      <c r="K164" s="58"/>
      <c r="L164" s="20">
        <v>13945257.529999999</v>
      </c>
      <c r="W164" s="57" t="s">
        <v>201</v>
      </c>
    </row>
    <row r="165" spans="1:23" hidden="1" x14ac:dyDescent="0.2">
      <c r="A165" s="8"/>
      <c r="B165" s="50"/>
      <c r="C165" s="80" t="s">
        <v>202</v>
      </c>
      <c r="D165" s="80"/>
      <c r="E165" s="80"/>
      <c r="F165" s="80"/>
      <c r="G165" s="8"/>
      <c r="H165" s="8"/>
      <c r="I165" s="8"/>
      <c r="J165" s="51"/>
      <c r="K165" s="52"/>
      <c r="L165" s="53">
        <v>13939119.92</v>
      </c>
      <c r="W165" s="50" t="s">
        <v>202</v>
      </c>
    </row>
    <row r="166" spans="1:23" hidden="1" x14ac:dyDescent="0.2">
      <c r="A166" s="8"/>
      <c r="B166" s="50"/>
      <c r="C166" s="78" t="s">
        <v>203</v>
      </c>
      <c r="D166" s="78"/>
      <c r="E166" s="78"/>
      <c r="F166" s="78"/>
      <c r="G166" s="8"/>
      <c r="H166" s="8"/>
      <c r="I166" s="8"/>
      <c r="J166" s="54"/>
      <c r="K166" s="55"/>
      <c r="L166" s="54"/>
      <c r="W166" s="13" t="s">
        <v>203</v>
      </c>
    </row>
    <row r="167" spans="1:23" hidden="1" x14ac:dyDescent="0.2">
      <c r="A167" s="8"/>
      <c r="B167" s="50"/>
      <c r="C167" s="80" t="s">
        <v>204</v>
      </c>
      <c r="D167" s="80"/>
      <c r="E167" s="80"/>
      <c r="F167" s="80"/>
      <c r="G167" s="8"/>
      <c r="H167" s="8"/>
      <c r="I167" s="8"/>
      <c r="J167" s="51"/>
      <c r="K167" s="52"/>
      <c r="L167" s="53">
        <v>12340289.66</v>
      </c>
      <c r="W167" s="50" t="s">
        <v>204</v>
      </c>
    </row>
    <row r="168" spans="1:23" hidden="1" x14ac:dyDescent="0.2">
      <c r="A168" s="8"/>
      <c r="B168" s="50"/>
      <c r="C168" s="78" t="s">
        <v>186</v>
      </c>
      <c r="D168" s="78"/>
      <c r="E168" s="78"/>
      <c r="F168" s="78"/>
      <c r="G168" s="8"/>
      <c r="H168" s="8"/>
      <c r="I168" s="8"/>
      <c r="J168" s="54"/>
      <c r="K168" s="55"/>
      <c r="L168" s="54"/>
      <c r="W168" s="13" t="s">
        <v>186</v>
      </c>
    </row>
    <row r="169" spans="1:23" hidden="1" x14ac:dyDescent="0.2">
      <c r="A169" s="8"/>
      <c r="B169" s="50"/>
      <c r="C169" s="80" t="s">
        <v>187</v>
      </c>
      <c r="D169" s="80"/>
      <c r="E169" s="80"/>
      <c r="F169" s="80"/>
      <c r="G169" s="8"/>
      <c r="H169" s="8"/>
      <c r="I169" s="8"/>
      <c r="J169" s="51"/>
      <c r="K169" s="52"/>
      <c r="L169" s="53">
        <v>562366.01</v>
      </c>
      <c r="W169" s="50" t="s">
        <v>187</v>
      </c>
    </row>
    <row r="170" spans="1:23" hidden="1" x14ac:dyDescent="0.2">
      <c r="A170" s="8"/>
      <c r="B170" s="50"/>
      <c r="C170" s="80" t="s">
        <v>188</v>
      </c>
      <c r="D170" s="80"/>
      <c r="E170" s="80"/>
      <c r="F170" s="80"/>
      <c r="G170" s="8"/>
      <c r="H170" s="8"/>
      <c r="I170" s="8"/>
      <c r="J170" s="51"/>
      <c r="K170" s="52"/>
      <c r="L170" s="53">
        <v>1326698.77</v>
      </c>
      <c r="W170" s="50" t="s">
        <v>188</v>
      </c>
    </row>
    <row r="171" spans="1:23" hidden="1" x14ac:dyDescent="0.2">
      <c r="A171" s="8"/>
      <c r="B171" s="50"/>
      <c r="C171" s="80" t="s">
        <v>189</v>
      </c>
      <c r="D171" s="80"/>
      <c r="E171" s="80"/>
      <c r="F171" s="80"/>
      <c r="G171" s="8"/>
      <c r="H171" s="8"/>
      <c r="I171" s="8"/>
      <c r="J171" s="51"/>
      <c r="K171" s="52"/>
      <c r="L171" s="53">
        <v>503714.08</v>
      </c>
      <c r="W171" s="50" t="s">
        <v>189</v>
      </c>
    </row>
    <row r="172" spans="1:23" hidden="1" x14ac:dyDescent="0.2">
      <c r="A172" s="8"/>
      <c r="B172" s="50"/>
      <c r="C172" s="80" t="s">
        <v>190</v>
      </c>
      <c r="D172" s="80"/>
      <c r="E172" s="80"/>
      <c r="F172" s="80"/>
      <c r="G172" s="8"/>
      <c r="H172" s="8"/>
      <c r="I172" s="8"/>
      <c r="J172" s="51"/>
      <c r="K172" s="52"/>
      <c r="L172" s="53">
        <v>9941373.1899999995</v>
      </c>
      <c r="W172" s="50" t="s">
        <v>190</v>
      </c>
    </row>
    <row r="173" spans="1:23" hidden="1" x14ac:dyDescent="0.2">
      <c r="A173" s="8"/>
      <c r="B173" s="50"/>
      <c r="C173" s="80" t="s">
        <v>191</v>
      </c>
      <c r="D173" s="80"/>
      <c r="E173" s="80"/>
      <c r="F173" s="80"/>
      <c r="G173" s="8"/>
      <c r="H173" s="8"/>
      <c r="I173" s="8"/>
      <c r="J173" s="51"/>
      <c r="K173" s="52"/>
      <c r="L173" s="56">
        <v>6137.61</v>
      </c>
      <c r="W173" s="50" t="s">
        <v>191</v>
      </c>
    </row>
    <row r="174" spans="1:23" hidden="1" x14ac:dyDescent="0.2">
      <c r="A174" s="8"/>
      <c r="B174" s="50"/>
      <c r="C174" s="80" t="s">
        <v>80</v>
      </c>
      <c r="D174" s="80"/>
      <c r="E174" s="80"/>
      <c r="F174" s="80"/>
      <c r="G174" s="8"/>
      <c r="H174" s="8"/>
      <c r="I174" s="8"/>
      <c r="J174" s="51"/>
      <c r="K174" s="52"/>
      <c r="L174" s="53">
        <v>1066080.0900000001</v>
      </c>
      <c r="W174" s="50" t="s">
        <v>80</v>
      </c>
    </row>
    <row r="175" spans="1:23" hidden="1" x14ac:dyDescent="0.2">
      <c r="A175" s="8"/>
      <c r="B175" s="50"/>
      <c r="C175" s="80" t="s">
        <v>205</v>
      </c>
      <c r="D175" s="80"/>
      <c r="E175" s="80"/>
      <c r="F175" s="80"/>
      <c r="G175" s="8"/>
      <c r="H175" s="8"/>
      <c r="I175" s="8"/>
      <c r="J175" s="51"/>
      <c r="K175" s="52"/>
      <c r="L175" s="53">
        <v>1058902.33</v>
      </c>
      <c r="W175" s="50" t="s">
        <v>205</v>
      </c>
    </row>
    <row r="176" spans="1:23" hidden="1" x14ac:dyDescent="0.2">
      <c r="A176" s="8"/>
      <c r="B176" s="50"/>
      <c r="C176" s="80" t="s">
        <v>206</v>
      </c>
      <c r="D176" s="80"/>
      <c r="E176" s="80"/>
      <c r="F176" s="80"/>
      <c r="G176" s="8"/>
      <c r="H176" s="8"/>
      <c r="I176" s="8"/>
      <c r="J176" s="51"/>
      <c r="K176" s="52"/>
      <c r="L176" s="53">
        <v>546065.54</v>
      </c>
      <c r="W176" s="50" t="s">
        <v>206</v>
      </c>
    </row>
    <row r="177" spans="1:23" hidden="1" x14ac:dyDescent="0.2">
      <c r="A177" s="8"/>
      <c r="B177" s="50"/>
      <c r="C177" s="81" t="s">
        <v>207</v>
      </c>
      <c r="D177" s="81"/>
      <c r="E177" s="81"/>
      <c r="F177" s="81"/>
      <c r="G177" s="8"/>
      <c r="H177" s="8"/>
      <c r="I177" s="8"/>
      <c r="J177" s="19"/>
      <c r="K177" s="58"/>
      <c r="L177" s="19"/>
      <c r="W177" s="57" t="s">
        <v>207</v>
      </c>
    </row>
    <row r="178" spans="1:23" hidden="1" x14ac:dyDescent="0.2">
      <c r="A178" s="8"/>
      <c r="B178" s="50"/>
      <c r="C178" s="80" t="s">
        <v>208</v>
      </c>
      <c r="D178" s="80"/>
      <c r="E178" s="80"/>
      <c r="F178" s="80"/>
      <c r="G178" s="8"/>
      <c r="H178" s="8"/>
      <c r="I178" s="8"/>
      <c r="J178" s="51"/>
      <c r="K178" s="52"/>
      <c r="L178" s="51"/>
      <c r="W178" s="50" t="s">
        <v>208</v>
      </c>
    </row>
    <row r="179" spans="1:23" hidden="1" x14ac:dyDescent="0.2">
      <c r="A179" s="8"/>
      <c r="B179" s="50"/>
      <c r="C179" s="80" t="s">
        <v>204</v>
      </c>
      <c r="D179" s="80"/>
      <c r="E179" s="80"/>
      <c r="F179" s="80"/>
      <c r="G179" s="8"/>
      <c r="H179" s="8"/>
      <c r="I179" s="8"/>
      <c r="J179" s="51"/>
      <c r="K179" s="52"/>
      <c r="L179" s="51"/>
      <c r="W179" s="50" t="s">
        <v>204</v>
      </c>
    </row>
    <row r="180" spans="1:23" hidden="1" x14ac:dyDescent="0.2">
      <c r="A180" s="8"/>
      <c r="B180" s="50"/>
      <c r="C180" s="80" t="s">
        <v>187</v>
      </c>
      <c r="D180" s="80"/>
      <c r="E180" s="80"/>
      <c r="F180" s="80"/>
      <c r="G180" s="8"/>
      <c r="H180" s="8"/>
      <c r="I180" s="8"/>
      <c r="J180" s="51"/>
      <c r="K180" s="52"/>
      <c r="L180" s="51"/>
      <c r="W180" s="50" t="s">
        <v>187</v>
      </c>
    </row>
    <row r="181" spans="1:23" hidden="1" x14ac:dyDescent="0.2">
      <c r="A181" s="8"/>
      <c r="B181" s="50"/>
      <c r="C181" s="80" t="s">
        <v>188</v>
      </c>
      <c r="D181" s="80"/>
      <c r="E181" s="80"/>
      <c r="F181" s="80"/>
      <c r="G181" s="8"/>
      <c r="H181" s="8"/>
      <c r="I181" s="8"/>
      <c r="J181" s="51"/>
      <c r="K181" s="52"/>
      <c r="L181" s="51"/>
      <c r="W181" s="50" t="s">
        <v>188</v>
      </c>
    </row>
    <row r="182" spans="1:23" hidden="1" x14ac:dyDescent="0.2">
      <c r="A182" s="8"/>
      <c r="B182" s="50"/>
      <c r="C182" s="80" t="s">
        <v>189</v>
      </c>
      <c r="D182" s="80"/>
      <c r="E182" s="80"/>
      <c r="F182" s="80"/>
      <c r="G182" s="8"/>
      <c r="H182" s="8"/>
      <c r="I182" s="8"/>
      <c r="J182" s="51"/>
      <c r="K182" s="52"/>
      <c r="L182" s="51"/>
      <c r="W182" s="50" t="s">
        <v>189</v>
      </c>
    </row>
    <row r="183" spans="1:23" hidden="1" x14ac:dyDescent="0.2">
      <c r="A183" s="8"/>
      <c r="B183" s="50"/>
      <c r="C183" s="80" t="s">
        <v>190</v>
      </c>
      <c r="D183" s="80"/>
      <c r="E183" s="80"/>
      <c r="F183" s="80"/>
      <c r="G183" s="8"/>
      <c r="H183" s="8"/>
      <c r="I183" s="8"/>
      <c r="J183" s="51"/>
      <c r="K183" s="52"/>
      <c r="L183" s="51"/>
      <c r="W183" s="50" t="s">
        <v>190</v>
      </c>
    </row>
    <row r="184" spans="1:23" hidden="1" x14ac:dyDescent="0.2">
      <c r="A184" s="8"/>
      <c r="B184" s="50"/>
      <c r="C184" s="80" t="s">
        <v>191</v>
      </c>
      <c r="D184" s="80"/>
      <c r="E184" s="80"/>
      <c r="F184" s="80"/>
      <c r="G184" s="8"/>
      <c r="H184" s="8"/>
      <c r="I184" s="8"/>
      <c r="J184" s="51"/>
      <c r="K184" s="52"/>
      <c r="L184" s="51"/>
      <c r="W184" s="50" t="s">
        <v>191</v>
      </c>
    </row>
    <row r="185" spans="1:23" hidden="1" x14ac:dyDescent="0.2">
      <c r="A185" s="8"/>
      <c r="B185" s="50"/>
      <c r="C185" s="80" t="s">
        <v>80</v>
      </c>
      <c r="D185" s="80"/>
      <c r="E185" s="80"/>
      <c r="F185" s="80"/>
      <c r="G185" s="8"/>
      <c r="H185" s="8"/>
      <c r="I185" s="8"/>
      <c r="J185" s="51"/>
      <c r="K185" s="52"/>
      <c r="L185" s="51"/>
      <c r="W185" s="50" t="s">
        <v>80</v>
      </c>
    </row>
    <row r="186" spans="1:23" hidden="1" x14ac:dyDescent="0.2">
      <c r="A186" s="8"/>
      <c r="B186" s="50"/>
      <c r="C186" s="80" t="s">
        <v>205</v>
      </c>
      <c r="D186" s="80"/>
      <c r="E186" s="80"/>
      <c r="F186" s="80"/>
      <c r="G186" s="8"/>
      <c r="H186" s="8"/>
      <c r="I186" s="8"/>
      <c r="J186" s="51"/>
      <c r="K186" s="52"/>
      <c r="L186" s="51"/>
      <c r="W186" s="50" t="s">
        <v>205</v>
      </c>
    </row>
    <row r="187" spans="1:23" hidden="1" x14ac:dyDescent="0.2">
      <c r="A187" s="8"/>
      <c r="B187" s="50"/>
      <c r="C187" s="80" t="s">
        <v>206</v>
      </c>
      <c r="D187" s="80"/>
      <c r="E187" s="80"/>
      <c r="F187" s="80"/>
      <c r="G187" s="8"/>
      <c r="H187" s="8"/>
      <c r="I187" s="8"/>
      <c r="J187" s="51"/>
      <c r="K187" s="52"/>
      <c r="L187" s="51"/>
      <c r="W187" s="50" t="s">
        <v>206</v>
      </c>
    </row>
    <row r="188" spans="1:23" hidden="1" x14ac:dyDescent="0.2">
      <c r="A188" s="8"/>
      <c r="B188" s="50"/>
      <c r="C188" s="81" t="s">
        <v>209</v>
      </c>
      <c r="D188" s="81"/>
      <c r="E188" s="81"/>
      <c r="F188" s="81"/>
      <c r="G188" s="8"/>
      <c r="H188" s="8"/>
      <c r="I188" s="8"/>
      <c r="J188" s="19"/>
      <c r="K188" s="58"/>
      <c r="L188" s="19"/>
      <c r="W188" s="57" t="s">
        <v>209</v>
      </c>
    </row>
    <row r="189" spans="1:23" hidden="1" x14ac:dyDescent="0.2">
      <c r="A189" s="8"/>
      <c r="B189" s="50"/>
      <c r="C189" s="80" t="s">
        <v>210</v>
      </c>
      <c r="D189" s="80"/>
      <c r="E189" s="80"/>
      <c r="F189" s="80"/>
      <c r="G189" s="8"/>
      <c r="H189" s="8"/>
      <c r="I189" s="8"/>
      <c r="J189" s="51"/>
      <c r="K189" s="52"/>
      <c r="L189" s="51"/>
      <c r="W189" s="50" t="s">
        <v>210</v>
      </c>
    </row>
    <row r="190" spans="1:23" hidden="1" x14ac:dyDescent="0.2">
      <c r="A190" s="8"/>
      <c r="B190" s="50"/>
      <c r="C190" s="80" t="s">
        <v>211</v>
      </c>
      <c r="D190" s="80"/>
      <c r="E190" s="80"/>
      <c r="F190" s="80"/>
      <c r="G190" s="8"/>
      <c r="H190" s="8"/>
      <c r="I190" s="8"/>
      <c r="J190" s="51"/>
      <c r="K190" s="52"/>
      <c r="L190" s="51"/>
      <c r="W190" s="50" t="s">
        <v>211</v>
      </c>
    </row>
    <row r="191" spans="1:23" hidden="1" x14ac:dyDescent="0.2">
      <c r="A191" s="8"/>
      <c r="B191" s="50"/>
      <c r="C191" s="81" t="s">
        <v>212</v>
      </c>
      <c r="D191" s="81"/>
      <c r="E191" s="81"/>
      <c r="F191" s="81"/>
      <c r="G191" s="8"/>
      <c r="H191" s="8"/>
      <c r="I191" s="8"/>
      <c r="J191" s="19"/>
      <c r="K191" s="58"/>
      <c r="L191" s="19"/>
      <c r="W191" s="57" t="s">
        <v>212</v>
      </c>
    </row>
    <row r="192" spans="1:23" hidden="1" x14ac:dyDescent="0.2">
      <c r="A192" s="8"/>
      <c r="B192" s="50"/>
      <c r="C192" s="80" t="s">
        <v>213</v>
      </c>
      <c r="D192" s="80"/>
      <c r="E192" s="80"/>
      <c r="F192" s="80"/>
      <c r="G192" s="8"/>
      <c r="H192" s="8"/>
      <c r="I192" s="8"/>
      <c r="J192" s="51"/>
      <c r="K192" s="52"/>
      <c r="L192" s="51"/>
      <c r="W192" s="50" t="s">
        <v>213</v>
      </c>
    </row>
    <row r="193" spans="1:23" hidden="1" x14ac:dyDescent="0.2">
      <c r="A193" s="8"/>
      <c r="B193" s="50"/>
      <c r="C193" s="80" t="s">
        <v>214</v>
      </c>
      <c r="D193" s="80"/>
      <c r="E193" s="80"/>
      <c r="F193" s="80"/>
      <c r="G193" s="8"/>
      <c r="H193" s="8"/>
      <c r="I193" s="8"/>
      <c r="J193" s="51"/>
      <c r="K193" s="52"/>
      <c r="L193" s="51"/>
      <c r="W193" s="50" t="s">
        <v>214</v>
      </c>
    </row>
    <row r="194" spans="1:23" hidden="1" x14ac:dyDescent="0.2">
      <c r="A194" s="8"/>
      <c r="B194" s="50"/>
      <c r="C194" s="80" t="s">
        <v>215</v>
      </c>
      <c r="D194" s="80"/>
      <c r="E194" s="80"/>
      <c r="F194" s="80"/>
      <c r="G194" s="8"/>
      <c r="H194" s="8"/>
      <c r="I194" s="8"/>
      <c r="J194" s="51"/>
      <c r="K194" s="52"/>
      <c r="L194" s="51"/>
      <c r="W194" s="50" t="s">
        <v>215</v>
      </c>
    </row>
    <row r="195" spans="1:23" hidden="1" x14ac:dyDescent="0.2">
      <c r="A195" s="8"/>
      <c r="B195" s="50"/>
      <c r="C195" s="80" t="s">
        <v>204</v>
      </c>
      <c r="D195" s="80"/>
      <c r="E195" s="80"/>
      <c r="F195" s="80"/>
      <c r="G195" s="8"/>
      <c r="H195" s="8"/>
      <c r="I195" s="8"/>
      <c r="J195" s="51"/>
      <c r="K195" s="52"/>
      <c r="L195" s="51"/>
      <c r="W195" s="50" t="s">
        <v>204</v>
      </c>
    </row>
    <row r="196" spans="1:23" hidden="1" x14ac:dyDescent="0.2">
      <c r="A196" s="8"/>
      <c r="B196" s="50"/>
      <c r="C196" s="80" t="s">
        <v>187</v>
      </c>
      <c r="D196" s="80"/>
      <c r="E196" s="80"/>
      <c r="F196" s="80"/>
      <c r="G196" s="8"/>
      <c r="H196" s="8"/>
      <c r="I196" s="8"/>
      <c r="J196" s="51"/>
      <c r="K196" s="52"/>
      <c r="L196" s="51"/>
      <c r="W196" s="50" t="s">
        <v>187</v>
      </c>
    </row>
    <row r="197" spans="1:23" hidden="1" x14ac:dyDescent="0.2">
      <c r="A197" s="8"/>
      <c r="B197" s="50"/>
      <c r="C197" s="80" t="s">
        <v>188</v>
      </c>
      <c r="D197" s="80"/>
      <c r="E197" s="80"/>
      <c r="F197" s="80"/>
      <c r="G197" s="8"/>
      <c r="H197" s="8"/>
      <c r="I197" s="8"/>
      <c r="J197" s="51"/>
      <c r="K197" s="52"/>
      <c r="L197" s="51"/>
      <c r="W197" s="50" t="s">
        <v>188</v>
      </c>
    </row>
    <row r="198" spans="1:23" hidden="1" x14ac:dyDescent="0.2">
      <c r="A198" s="8"/>
      <c r="B198" s="50"/>
      <c r="C198" s="80" t="s">
        <v>189</v>
      </c>
      <c r="D198" s="80"/>
      <c r="E198" s="80"/>
      <c r="F198" s="80"/>
      <c r="G198" s="8"/>
      <c r="H198" s="8"/>
      <c r="I198" s="8"/>
      <c r="J198" s="51"/>
      <c r="K198" s="52"/>
      <c r="L198" s="51"/>
      <c r="W198" s="50" t="s">
        <v>189</v>
      </c>
    </row>
    <row r="199" spans="1:23" hidden="1" x14ac:dyDescent="0.2">
      <c r="A199" s="8"/>
      <c r="B199" s="50"/>
      <c r="C199" s="80" t="s">
        <v>190</v>
      </c>
      <c r="D199" s="80"/>
      <c r="E199" s="80"/>
      <c r="F199" s="80"/>
      <c r="G199" s="8"/>
      <c r="H199" s="8"/>
      <c r="I199" s="8"/>
      <c r="J199" s="51"/>
      <c r="K199" s="52"/>
      <c r="L199" s="51"/>
      <c r="W199" s="50" t="s">
        <v>190</v>
      </c>
    </row>
    <row r="200" spans="1:23" hidden="1" x14ac:dyDescent="0.2">
      <c r="A200" s="8"/>
      <c r="B200" s="50"/>
      <c r="C200" s="80" t="s">
        <v>191</v>
      </c>
      <c r="D200" s="80"/>
      <c r="E200" s="80"/>
      <c r="F200" s="80"/>
      <c r="G200" s="8"/>
      <c r="H200" s="8"/>
      <c r="I200" s="8"/>
      <c r="J200" s="51"/>
      <c r="K200" s="52"/>
      <c r="L200" s="51"/>
      <c r="W200" s="50" t="s">
        <v>191</v>
      </c>
    </row>
    <row r="201" spans="1:23" hidden="1" x14ac:dyDescent="0.2">
      <c r="A201" s="8"/>
      <c r="B201" s="50"/>
      <c r="C201" s="80" t="s">
        <v>80</v>
      </c>
      <c r="D201" s="80"/>
      <c r="E201" s="80"/>
      <c r="F201" s="80"/>
      <c r="G201" s="8"/>
      <c r="H201" s="8"/>
      <c r="I201" s="8"/>
      <c r="J201" s="51"/>
      <c r="K201" s="52"/>
      <c r="L201" s="51"/>
      <c r="W201" s="50" t="s">
        <v>80</v>
      </c>
    </row>
    <row r="202" spans="1:23" hidden="1" x14ac:dyDescent="0.2">
      <c r="A202" s="8"/>
      <c r="B202" s="50"/>
      <c r="C202" s="80" t="s">
        <v>205</v>
      </c>
      <c r="D202" s="80"/>
      <c r="E202" s="80"/>
      <c r="F202" s="80"/>
      <c r="G202" s="8"/>
      <c r="H202" s="8"/>
      <c r="I202" s="8"/>
      <c r="J202" s="51"/>
      <c r="K202" s="52"/>
      <c r="L202" s="51"/>
      <c r="W202" s="50" t="s">
        <v>205</v>
      </c>
    </row>
    <row r="203" spans="1:23" hidden="1" x14ac:dyDescent="0.2">
      <c r="A203" s="8"/>
      <c r="B203" s="50"/>
      <c r="C203" s="80" t="s">
        <v>206</v>
      </c>
      <c r="D203" s="80"/>
      <c r="E203" s="80"/>
      <c r="F203" s="80"/>
      <c r="G203" s="8"/>
      <c r="H203" s="8"/>
      <c r="I203" s="8"/>
      <c r="J203" s="51"/>
      <c r="K203" s="52"/>
      <c r="L203" s="51"/>
      <c r="W203" s="50" t="s">
        <v>206</v>
      </c>
    </row>
    <row r="204" spans="1:23" hidden="1" x14ac:dyDescent="0.2">
      <c r="A204" s="8"/>
      <c r="B204" s="50"/>
      <c r="C204" s="80"/>
      <c r="D204" s="80"/>
      <c r="E204" s="80"/>
      <c r="F204" s="80"/>
      <c r="G204" s="8"/>
      <c r="H204" s="8"/>
      <c r="I204" s="8"/>
      <c r="J204" s="51"/>
      <c r="K204" s="52"/>
      <c r="L204" s="51"/>
      <c r="W204" s="50"/>
    </row>
    <row r="205" spans="1:23" hidden="1" x14ac:dyDescent="0.2">
      <c r="A205" s="8"/>
      <c r="B205" s="50"/>
      <c r="C205" s="81" t="s">
        <v>216</v>
      </c>
      <c r="D205" s="81"/>
      <c r="E205" s="81"/>
      <c r="F205" s="81"/>
      <c r="G205" s="8"/>
      <c r="H205" s="8"/>
      <c r="I205" s="8"/>
      <c r="J205" s="19"/>
      <c r="K205" s="58"/>
      <c r="L205" s="20">
        <v>13945257.529999999</v>
      </c>
      <c r="W205" s="57" t="s">
        <v>216</v>
      </c>
    </row>
    <row r="206" spans="1:23" hidden="1" x14ac:dyDescent="0.2">
      <c r="A206" s="8"/>
      <c r="B206" s="50"/>
      <c r="C206" s="80" t="s">
        <v>217</v>
      </c>
      <c r="D206" s="80"/>
      <c r="E206" s="80"/>
      <c r="F206" s="80"/>
      <c r="G206" s="8"/>
      <c r="H206" s="8"/>
      <c r="I206" s="8"/>
      <c r="J206" s="51"/>
      <c r="K206" s="52"/>
      <c r="L206" s="53">
        <v>13945257.529999999</v>
      </c>
      <c r="W206" s="50" t="s">
        <v>217</v>
      </c>
    </row>
    <row r="207" spans="1:23" hidden="1" x14ac:dyDescent="0.2">
      <c r="A207" s="8"/>
      <c r="B207" s="50"/>
      <c r="C207" s="78" t="s">
        <v>203</v>
      </c>
      <c r="D207" s="78"/>
      <c r="E207" s="78"/>
      <c r="F207" s="78"/>
      <c r="G207" s="8"/>
      <c r="H207" s="8"/>
      <c r="I207" s="8"/>
      <c r="J207" s="54"/>
      <c r="K207" s="55"/>
      <c r="L207" s="54"/>
      <c r="W207" s="13" t="s">
        <v>203</v>
      </c>
    </row>
    <row r="208" spans="1:23" hidden="1" x14ac:dyDescent="0.2">
      <c r="A208" s="8"/>
      <c r="B208" s="50"/>
      <c r="C208" s="80" t="s">
        <v>218</v>
      </c>
      <c r="D208" s="80"/>
      <c r="E208" s="80"/>
      <c r="F208" s="80"/>
      <c r="G208" s="8"/>
      <c r="H208" s="8"/>
      <c r="I208" s="8"/>
      <c r="J208" s="51"/>
      <c r="K208" s="52"/>
      <c r="L208" s="53">
        <v>12340289.66</v>
      </c>
      <c r="W208" s="50" t="s">
        <v>218</v>
      </c>
    </row>
    <row r="209" spans="1:23" hidden="1" x14ac:dyDescent="0.2">
      <c r="A209" s="8"/>
      <c r="B209" s="50"/>
      <c r="C209" s="78" t="s">
        <v>186</v>
      </c>
      <c r="D209" s="78"/>
      <c r="E209" s="78"/>
      <c r="F209" s="78"/>
      <c r="G209" s="8"/>
      <c r="H209" s="8"/>
      <c r="I209" s="8"/>
      <c r="J209" s="54"/>
      <c r="K209" s="55"/>
      <c r="L209" s="54"/>
      <c r="W209" s="13" t="s">
        <v>186</v>
      </c>
    </row>
    <row r="210" spans="1:23" hidden="1" x14ac:dyDescent="0.2">
      <c r="A210" s="8"/>
      <c r="B210" s="50"/>
      <c r="C210" s="80" t="s">
        <v>187</v>
      </c>
      <c r="D210" s="80"/>
      <c r="E210" s="80"/>
      <c r="F210" s="80"/>
      <c r="G210" s="8"/>
      <c r="H210" s="8"/>
      <c r="I210" s="8"/>
      <c r="J210" s="51"/>
      <c r="K210" s="52"/>
      <c r="L210" s="53">
        <v>562366.01</v>
      </c>
      <c r="W210" s="50" t="s">
        <v>187</v>
      </c>
    </row>
    <row r="211" spans="1:23" hidden="1" x14ac:dyDescent="0.2">
      <c r="A211" s="8"/>
      <c r="B211" s="50"/>
      <c r="C211" s="80" t="s">
        <v>188</v>
      </c>
      <c r="D211" s="80"/>
      <c r="E211" s="80"/>
      <c r="F211" s="80"/>
      <c r="G211" s="8"/>
      <c r="H211" s="8"/>
      <c r="I211" s="8"/>
      <c r="J211" s="51"/>
      <c r="K211" s="52"/>
      <c r="L211" s="53">
        <v>1326698.77</v>
      </c>
      <c r="W211" s="50" t="s">
        <v>188</v>
      </c>
    </row>
    <row r="212" spans="1:23" hidden="1" x14ac:dyDescent="0.2">
      <c r="A212" s="8"/>
      <c r="B212" s="50"/>
      <c r="C212" s="80" t="s">
        <v>189</v>
      </c>
      <c r="D212" s="80"/>
      <c r="E212" s="80"/>
      <c r="F212" s="80"/>
      <c r="G212" s="8"/>
      <c r="H212" s="8"/>
      <c r="I212" s="8"/>
      <c r="J212" s="51"/>
      <c r="K212" s="52"/>
      <c r="L212" s="53">
        <v>503714.08</v>
      </c>
      <c r="W212" s="50" t="s">
        <v>189</v>
      </c>
    </row>
    <row r="213" spans="1:23" hidden="1" x14ac:dyDescent="0.2">
      <c r="A213" s="8"/>
      <c r="B213" s="50"/>
      <c r="C213" s="80" t="s">
        <v>190</v>
      </c>
      <c r="D213" s="80"/>
      <c r="E213" s="80"/>
      <c r="F213" s="80"/>
      <c r="G213" s="8"/>
      <c r="H213" s="8"/>
      <c r="I213" s="8"/>
      <c r="J213" s="51"/>
      <c r="K213" s="52"/>
      <c r="L213" s="53">
        <v>9941373.1899999995</v>
      </c>
      <c r="W213" s="50" t="s">
        <v>190</v>
      </c>
    </row>
    <row r="214" spans="1:23" hidden="1" x14ac:dyDescent="0.2">
      <c r="A214" s="8"/>
      <c r="B214" s="50"/>
      <c r="C214" s="80" t="s">
        <v>191</v>
      </c>
      <c r="D214" s="80"/>
      <c r="E214" s="80"/>
      <c r="F214" s="80"/>
      <c r="G214" s="8"/>
      <c r="H214" s="8"/>
      <c r="I214" s="8"/>
      <c r="J214" s="51"/>
      <c r="K214" s="52"/>
      <c r="L214" s="56">
        <v>6137.61</v>
      </c>
      <c r="W214" s="50" t="s">
        <v>191</v>
      </c>
    </row>
    <row r="215" spans="1:23" hidden="1" x14ac:dyDescent="0.2">
      <c r="A215" s="8"/>
      <c r="B215" s="50"/>
      <c r="C215" s="80" t="s">
        <v>219</v>
      </c>
      <c r="D215" s="80"/>
      <c r="E215" s="80"/>
      <c r="F215" s="80"/>
      <c r="G215" s="8"/>
      <c r="H215" s="8"/>
      <c r="I215" s="8"/>
      <c r="J215" s="51"/>
      <c r="K215" s="52"/>
      <c r="L215" s="53">
        <v>1066080.0900000001</v>
      </c>
      <c r="W215" s="50" t="s">
        <v>219</v>
      </c>
    </row>
    <row r="216" spans="1:23" hidden="1" x14ac:dyDescent="0.2">
      <c r="A216" s="8"/>
      <c r="B216" s="50"/>
      <c r="C216" s="80" t="s">
        <v>220</v>
      </c>
      <c r="D216" s="80"/>
      <c r="E216" s="80"/>
      <c r="F216" s="80"/>
      <c r="G216" s="8"/>
      <c r="H216" s="8"/>
      <c r="I216" s="8"/>
      <c r="J216" s="51"/>
      <c r="K216" s="52"/>
      <c r="L216" s="53">
        <v>1058902.33</v>
      </c>
      <c r="W216" s="50" t="s">
        <v>220</v>
      </c>
    </row>
    <row r="217" spans="1:23" hidden="1" x14ac:dyDescent="0.2">
      <c r="A217" s="8"/>
      <c r="B217" s="50"/>
      <c r="C217" s="80" t="s">
        <v>221</v>
      </c>
      <c r="D217" s="80"/>
      <c r="E217" s="80"/>
      <c r="F217" s="80"/>
      <c r="G217" s="8"/>
      <c r="H217" s="8"/>
      <c r="I217" s="8"/>
      <c r="J217" s="51"/>
      <c r="K217" s="52"/>
      <c r="L217" s="53">
        <v>546065.54</v>
      </c>
      <c r="W217" s="50" t="s">
        <v>221</v>
      </c>
    </row>
    <row r="218" spans="1:23" hidden="1" x14ac:dyDescent="0.2">
      <c r="A218" s="8"/>
      <c r="B218" s="50"/>
      <c r="C218" s="80" t="s">
        <v>222</v>
      </c>
      <c r="D218" s="80"/>
      <c r="E218" s="80"/>
      <c r="F218" s="80"/>
      <c r="G218" s="8"/>
      <c r="H218" s="8"/>
      <c r="I218" s="8"/>
      <c r="J218" s="51"/>
      <c r="K218" s="52"/>
      <c r="L218" s="51"/>
      <c r="W218" s="50" t="s">
        <v>222</v>
      </c>
    </row>
    <row r="219" spans="1:23" hidden="1" x14ac:dyDescent="0.2">
      <c r="A219" s="8"/>
      <c r="B219" s="50"/>
      <c r="C219" s="80" t="s">
        <v>223</v>
      </c>
      <c r="D219" s="80"/>
      <c r="E219" s="80"/>
      <c r="F219" s="80"/>
      <c r="G219" s="8"/>
      <c r="H219" s="8"/>
      <c r="I219" s="8"/>
      <c r="J219" s="51"/>
      <c r="K219" s="52"/>
      <c r="L219" s="51"/>
      <c r="W219" s="50" t="s">
        <v>223</v>
      </c>
    </row>
    <row r="220" spans="1:23" hidden="1" x14ac:dyDescent="0.2">
      <c r="A220" s="8"/>
      <c r="B220" s="50"/>
      <c r="C220" s="80"/>
      <c r="D220" s="80"/>
      <c r="E220" s="80"/>
      <c r="F220" s="80"/>
      <c r="G220" s="8"/>
      <c r="H220" s="8"/>
      <c r="I220" s="8"/>
      <c r="J220" s="51"/>
      <c r="K220" s="52"/>
      <c r="L220" s="51"/>
      <c r="W220" s="50"/>
    </row>
    <row r="221" spans="1:23" hidden="1" x14ac:dyDescent="0.2">
      <c r="A221" s="8"/>
      <c r="B221" s="50"/>
      <c r="C221" s="80" t="s">
        <v>196</v>
      </c>
      <c r="D221" s="80"/>
      <c r="E221" s="80"/>
      <c r="F221" s="80"/>
      <c r="G221" s="8"/>
      <c r="H221" s="8"/>
      <c r="I221" s="8"/>
      <c r="J221" s="51"/>
      <c r="K221" s="52"/>
      <c r="L221" s="51"/>
      <c r="W221" s="50" t="s">
        <v>196</v>
      </c>
    </row>
    <row r="222" spans="1:23" hidden="1" x14ac:dyDescent="0.2">
      <c r="A222" s="8"/>
      <c r="B222" s="50"/>
      <c r="C222" s="80" t="s">
        <v>224</v>
      </c>
      <c r="D222" s="80"/>
      <c r="E222" s="80"/>
      <c r="F222" s="80"/>
      <c r="G222" s="8"/>
      <c r="H222" s="8"/>
      <c r="I222" s="8"/>
      <c r="J222" s="51"/>
      <c r="K222" s="52"/>
      <c r="L222" s="56">
        <v>30950.43</v>
      </c>
      <c r="W222" s="50" t="s">
        <v>224</v>
      </c>
    </row>
    <row r="223" spans="1:23" hidden="1" x14ac:dyDescent="0.2">
      <c r="A223" s="8"/>
      <c r="B223" s="50"/>
      <c r="C223" s="80" t="s">
        <v>197</v>
      </c>
      <c r="D223" s="80"/>
      <c r="E223" s="80"/>
      <c r="F223" s="80"/>
      <c r="G223" s="8"/>
      <c r="H223" s="8"/>
      <c r="I223" s="8"/>
      <c r="J223" s="51"/>
      <c r="K223" s="52"/>
      <c r="L223" s="53">
        <v>9910422.7599999998</v>
      </c>
      <c r="W223" s="50" t="s">
        <v>197</v>
      </c>
    </row>
    <row r="224" spans="1:23" hidden="1" x14ac:dyDescent="0.2">
      <c r="A224" s="8"/>
      <c r="B224" s="50"/>
      <c r="C224" s="80" t="s">
        <v>225</v>
      </c>
      <c r="D224" s="80"/>
      <c r="E224" s="80"/>
      <c r="F224" s="80"/>
      <c r="G224" s="8"/>
      <c r="H224" s="8"/>
      <c r="I224" s="8"/>
      <c r="J224" s="51"/>
      <c r="K224" s="52"/>
      <c r="L224" s="51"/>
      <c r="W224" s="50" t="s">
        <v>225</v>
      </c>
    </row>
    <row r="225" spans="1:23" hidden="1" x14ac:dyDescent="0.2">
      <c r="A225" s="8"/>
      <c r="B225" s="50"/>
      <c r="C225" s="80" t="s">
        <v>226</v>
      </c>
      <c r="D225" s="80"/>
      <c r="E225" s="80"/>
      <c r="F225" s="80"/>
      <c r="G225" s="8"/>
      <c r="H225" s="8"/>
      <c r="I225" s="8"/>
      <c r="J225" s="51"/>
      <c r="K225" s="52"/>
      <c r="L225" s="51"/>
      <c r="W225" s="50" t="s">
        <v>226</v>
      </c>
    </row>
    <row r="226" spans="1:23" hidden="1" x14ac:dyDescent="0.2">
      <c r="A226" s="8"/>
      <c r="B226" s="50"/>
      <c r="C226" s="80" t="s">
        <v>198</v>
      </c>
      <c r="D226" s="80"/>
      <c r="E226" s="80"/>
      <c r="F226" s="80"/>
      <c r="G226" s="6">
        <v>857.04600000000005</v>
      </c>
      <c r="H226" s="8"/>
      <c r="I226" s="8"/>
      <c r="J226" s="51"/>
      <c r="K226" s="52"/>
      <c r="L226" s="52"/>
      <c r="W226" s="50" t="s">
        <v>198</v>
      </c>
    </row>
    <row r="227" spans="1:23" hidden="1" x14ac:dyDescent="0.2">
      <c r="A227" s="8"/>
      <c r="B227" s="50"/>
      <c r="C227" s="80" t="s">
        <v>199</v>
      </c>
      <c r="D227" s="80"/>
      <c r="E227" s="80"/>
      <c r="F227" s="80"/>
      <c r="G227" s="6">
        <v>545.45395199999996</v>
      </c>
      <c r="H227" s="8"/>
      <c r="I227" s="8"/>
      <c r="J227" s="51"/>
      <c r="K227" s="52"/>
      <c r="L227" s="52"/>
      <c r="W227" s="50" t="s">
        <v>199</v>
      </c>
    </row>
    <row r="228" spans="1:23" hidden="1" x14ac:dyDescent="0.2">
      <c r="A228" s="8"/>
      <c r="B228" s="50"/>
      <c r="C228" s="80" t="s">
        <v>227</v>
      </c>
      <c r="D228" s="80"/>
      <c r="E228" s="80"/>
      <c r="F228" s="80"/>
      <c r="G228" s="8"/>
      <c r="H228" s="8"/>
      <c r="I228" s="8"/>
      <c r="J228" s="51"/>
      <c r="K228" s="52"/>
      <c r="L228" s="59">
        <v>1402.4999519999999</v>
      </c>
      <c r="W228" s="50" t="s">
        <v>227</v>
      </c>
    </row>
    <row r="229" spans="1:23" hidden="1" x14ac:dyDescent="0.2">
      <c r="A229" s="8"/>
      <c r="B229" s="50"/>
      <c r="C229" s="80" t="s">
        <v>228</v>
      </c>
      <c r="D229" s="80"/>
      <c r="E229" s="80"/>
      <c r="F229" s="80"/>
      <c r="G229" s="8"/>
      <c r="H229" s="8"/>
      <c r="I229" s="8"/>
      <c r="J229" s="51"/>
      <c r="K229" s="52"/>
      <c r="L229" s="51"/>
      <c r="W229" s="50" t="s">
        <v>228</v>
      </c>
    </row>
    <row r="230" spans="1:23" hidden="1" x14ac:dyDescent="0.2">
      <c r="A230" s="8"/>
      <c r="B230" s="50"/>
      <c r="C230" s="80" t="s">
        <v>229</v>
      </c>
      <c r="D230" s="80"/>
      <c r="E230" s="80"/>
      <c r="F230" s="80"/>
      <c r="G230" s="8"/>
      <c r="H230" s="8"/>
      <c r="I230" s="8"/>
      <c r="J230" s="51"/>
      <c r="K230" s="52"/>
      <c r="L230" s="51"/>
      <c r="W230" s="50" t="s">
        <v>229</v>
      </c>
    </row>
    <row r="231" spans="1:23" hidden="1" x14ac:dyDescent="0.2">
      <c r="A231" s="8"/>
      <c r="B231" s="50"/>
      <c r="C231" s="80" t="s">
        <v>230</v>
      </c>
      <c r="D231" s="80"/>
      <c r="E231" s="80"/>
      <c r="F231" s="80"/>
      <c r="G231" s="8"/>
      <c r="H231" s="8"/>
      <c r="I231" s="8"/>
      <c r="J231" s="51"/>
      <c r="K231" s="52"/>
      <c r="L231" s="53">
        <v>562366.01</v>
      </c>
      <c r="W231" s="50" t="s">
        <v>230</v>
      </c>
    </row>
    <row r="232" spans="1:23" hidden="1" x14ac:dyDescent="0.2">
      <c r="A232" s="8"/>
      <c r="B232" s="50"/>
      <c r="C232" s="80" t="s">
        <v>231</v>
      </c>
      <c r="D232" s="80"/>
      <c r="E232" s="80"/>
      <c r="F232" s="80"/>
      <c r="G232" s="8"/>
      <c r="H232" s="8"/>
      <c r="I232" s="8"/>
      <c r="J232" s="51"/>
      <c r="K232" s="52"/>
      <c r="L232" s="53">
        <v>1326698.77</v>
      </c>
      <c r="W232" s="50" t="s">
        <v>231</v>
      </c>
    </row>
    <row r="233" spans="1:23" hidden="1" x14ac:dyDescent="0.2">
      <c r="A233" s="8"/>
      <c r="B233" s="50"/>
      <c r="C233" s="80" t="s">
        <v>232</v>
      </c>
      <c r="D233" s="80"/>
      <c r="E233" s="80"/>
      <c r="F233" s="80"/>
      <c r="G233" s="8"/>
      <c r="H233" s="8"/>
      <c r="I233" s="8"/>
      <c r="J233" s="51"/>
      <c r="K233" s="52"/>
      <c r="L233" s="53">
        <v>503714.08</v>
      </c>
      <c r="W233" s="50" t="s">
        <v>232</v>
      </c>
    </row>
    <row r="234" spans="1:23" hidden="1" x14ac:dyDescent="0.2">
      <c r="A234" s="8"/>
      <c r="B234" s="50"/>
      <c r="C234" s="80" t="s">
        <v>233</v>
      </c>
      <c r="D234" s="80"/>
      <c r="E234" s="80"/>
      <c r="F234" s="80"/>
      <c r="G234" s="8"/>
      <c r="H234" s="8"/>
      <c r="I234" s="8"/>
      <c r="J234" s="51"/>
      <c r="K234" s="52"/>
      <c r="L234" s="53">
        <v>9941373.1899999995</v>
      </c>
      <c r="W234" s="50" t="s">
        <v>233</v>
      </c>
    </row>
    <row r="235" spans="1:23" hidden="1" x14ac:dyDescent="0.2">
      <c r="A235" s="8"/>
      <c r="B235" s="50"/>
      <c r="C235" s="80" t="s">
        <v>234</v>
      </c>
      <c r="D235" s="80"/>
      <c r="E235" s="80"/>
      <c r="F235" s="80"/>
      <c r="G235" s="8"/>
      <c r="H235" s="8"/>
      <c r="I235" s="8"/>
      <c r="J235" s="51"/>
      <c r="K235" s="52"/>
      <c r="L235" s="53">
        <v>1066080.0900000001</v>
      </c>
      <c r="W235" s="50" t="s">
        <v>234</v>
      </c>
    </row>
    <row r="236" spans="1:23" hidden="1" x14ac:dyDescent="0.2">
      <c r="A236" s="8"/>
      <c r="B236" s="50"/>
      <c r="C236" s="80" t="s">
        <v>235</v>
      </c>
      <c r="D236" s="80"/>
      <c r="E236" s="80"/>
      <c r="F236" s="80"/>
      <c r="G236" s="8"/>
      <c r="H236" s="8"/>
      <c r="I236" s="8"/>
      <c r="J236" s="51"/>
      <c r="K236" s="52"/>
      <c r="L236" s="53">
        <v>1058902.33</v>
      </c>
      <c r="W236" s="50" t="s">
        <v>235</v>
      </c>
    </row>
    <row r="237" spans="1:23" hidden="1" x14ac:dyDescent="0.2">
      <c r="A237" s="8"/>
      <c r="B237" s="50"/>
      <c r="C237" s="80" t="s">
        <v>236</v>
      </c>
      <c r="D237" s="80"/>
      <c r="E237" s="80"/>
      <c r="F237" s="80"/>
      <c r="G237" s="8"/>
      <c r="H237" s="8"/>
      <c r="I237" s="8"/>
      <c r="J237" s="51"/>
      <c r="K237" s="52"/>
      <c r="L237" s="53">
        <v>546065.54</v>
      </c>
      <c r="W237" s="50" t="s">
        <v>236</v>
      </c>
    </row>
    <row r="238" spans="1:23" ht="24" hidden="1" x14ac:dyDescent="0.2">
      <c r="A238" s="8"/>
      <c r="B238" s="50"/>
      <c r="C238" s="80" t="s">
        <v>237</v>
      </c>
      <c r="D238" s="80"/>
      <c r="E238" s="80"/>
      <c r="F238" s="80"/>
      <c r="G238" s="8"/>
      <c r="H238" s="8"/>
      <c r="I238" s="8"/>
      <c r="J238" s="51"/>
      <c r="K238" s="52"/>
      <c r="L238" s="53">
        <v>9910422.7599999998</v>
      </c>
      <c r="W238" s="50" t="s">
        <v>237</v>
      </c>
    </row>
    <row r="239" spans="1:23" hidden="1" x14ac:dyDescent="0.2">
      <c r="A239" s="8"/>
      <c r="B239" s="50"/>
      <c r="C239" s="80" t="s">
        <v>238</v>
      </c>
      <c r="D239" s="80"/>
      <c r="E239" s="80"/>
      <c r="F239" s="80"/>
      <c r="G239" s="8"/>
      <c r="H239" s="8"/>
      <c r="I239" s="8"/>
      <c r="J239" s="51"/>
      <c r="K239" s="52"/>
      <c r="L239" s="56">
        <v>6137.61</v>
      </c>
      <c r="W239" s="50" t="s">
        <v>238</v>
      </c>
    </row>
    <row r="240" spans="1:23" hidden="1" x14ac:dyDescent="0.2">
      <c r="A240" s="8"/>
      <c r="B240" s="50"/>
      <c r="C240" s="80" t="s">
        <v>239</v>
      </c>
      <c r="D240" s="80"/>
      <c r="E240" s="80"/>
      <c r="F240" s="80"/>
      <c r="G240" s="8"/>
      <c r="H240" s="8"/>
      <c r="I240" s="8"/>
      <c r="J240" s="51"/>
      <c r="K240" s="52"/>
      <c r="L240" s="53">
        <v>12340289.66</v>
      </c>
      <c r="W240" s="50" t="s">
        <v>239</v>
      </c>
    </row>
    <row r="241" spans="1:23" hidden="1" x14ac:dyDescent="0.2">
      <c r="A241" s="8"/>
      <c r="B241" s="50"/>
      <c r="C241" s="80" t="s">
        <v>240</v>
      </c>
      <c r="D241" s="80"/>
      <c r="E241" s="80"/>
      <c r="F241" s="80"/>
      <c r="G241" s="8"/>
      <c r="H241" s="8"/>
      <c r="I241" s="8"/>
      <c r="J241" s="51"/>
      <c r="K241" s="52"/>
      <c r="L241" s="59">
        <v>857.04600000000005</v>
      </c>
      <c r="W241" s="50" t="s">
        <v>240</v>
      </c>
    </row>
    <row r="242" spans="1:23" hidden="1" x14ac:dyDescent="0.2">
      <c r="A242" s="8"/>
      <c r="B242" s="50"/>
      <c r="C242" s="80" t="s">
        <v>241</v>
      </c>
      <c r="D242" s="80"/>
      <c r="E242" s="80"/>
      <c r="F242" s="80"/>
      <c r="G242" s="8"/>
      <c r="H242" s="8"/>
      <c r="I242" s="8"/>
      <c r="J242" s="51"/>
      <c r="K242" s="52"/>
      <c r="L242" s="59">
        <v>545.45395199999996</v>
      </c>
      <c r="W242" s="50" t="s">
        <v>241</v>
      </c>
    </row>
    <row r="243" spans="1:23" ht="24" hidden="1" x14ac:dyDescent="0.2">
      <c r="A243" s="8"/>
      <c r="B243" s="50"/>
      <c r="C243" s="80" t="s">
        <v>242</v>
      </c>
      <c r="D243" s="80"/>
      <c r="E243" s="80"/>
      <c r="F243" s="80"/>
      <c r="G243" s="8"/>
      <c r="H243" s="8"/>
      <c r="I243" s="8"/>
      <c r="J243" s="51"/>
      <c r="K243" s="52"/>
      <c r="L243" s="59">
        <v>1402.4999519999999</v>
      </c>
      <c r="W243" s="50" t="s">
        <v>242</v>
      </c>
    </row>
    <row r="244" spans="1:23" hidden="1" x14ac:dyDescent="0.2">
      <c r="A244" s="8"/>
      <c r="B244" s="50"/>
      <c r="C244" s="80" t="s">
        <v>243</v>
      </c>
      <c r="D244" s="80"/>
      <c r="E244" s="80"/>
      <c r="F244" s="80"/>
      <c r="G244" s="8"/>
      <c r="H244" s="8"/>
      <c r="I244" s="8"/>
      <c r="J244" s="51"/>
      <c r="K244" s="52"/>
      <c r="L244" s="51"/>
      <c r="W244" s="50" t="s">
        <v>243</v>
      </c>
    </row>
    <row r="245" spans="1:23" hidden="1" x14ac:dyDescent="0.2">
      <c r="A245" s="8"/>
      <c r="B245" s="50"/>
      <c r="C245" s="80" t="s">
        <v>244</v>
      </c>
      <c r="D245" s="80"/>
      <c r="E245" s="80"/>
      <c r="F245" s="80"/>
      <c r="G245" s="8"/>
      <c r="H245" s="8"/>
      <c r="I245" s="8"/>
      <c r="J245" s="51"/>
      <c r="K245" s="52"/>
      <c r="L245" s="51"/>
      <c r="W245" s="50" t="s">
        <v>244</v>
      </c>
    </row>
    <row r="246" spans="1:23" hidden="1" x14ac:dyDescent="0.2">
      <c r="A246" s="8"/>
      <c r="B246" s="50"/>
      <c r="C246" s="80" t="s">
        <v>245</v>
      </c>
      <c r="D246" s="80"/>
      <c r="E246" s="80"/>
      <c r="F246" s="80"/>
      <c r="G246" s="8"/>
      <c r="H246" s="8"/>
      <c r="I246" s="8"/>
      <c r="J246" s="51"/>
      <c r="K246" s="52"/>
      <c r="L246" s="51"/>
      <c r="W246" s="50" t="s">
        <v>245</v>
      </c>
    </row>
    <row r="247" spans="1:23" hidden="1" x14ac:dyDescent="0.2">
      <c r="A247" s="8"/>
      <c r="B247" s="50"/>
      <c r="C247" s="80" t="s">
        <v>246</v>
      </c>
      <c r="D247" s="80"/>
      <c r="E247" s="80"/>
      <c r="F247" s="80"/>
      <c r="G247" s="8"/>
      <c r="H247" s="8"/>
      <c r="I247" s="8"/>
      <c r="J247" s="51"/>
      <c r="K247" s="52"/>
      <c r="L247" s="51"/>
      <c r="W247" s="50" t="s">
        <v>246</v>
      </c>
    </row>
    <row r="248" spans="1:23" hidden="1" x14ac:dyDescent="0.2">
      <c r="A248" s="8"/>
      <c r="B248" s="50"/>
      <c r="C248" s="80" t="s">
        <v>247</v>
      </c>
      <c r="D248" s="80"/>
      <c r="E248" s="80"/>
      <c r="F248" s="80"/>
      <c r="G248" s="8"/>
      <c r="H248" s="8"/>
      <c r="I248" s="8"/>
      <c r="J248" s="51"/>
      <c r="K248" s="52"/>
      <c r="L248" s="51"/>
      <c r="W248" s="50" t="s">
        <v>247</v>
      </c>
    </row>
    <row r="249" spans="1:23" hidden="1" x14ac:dyDescent="0.2">
      <c r="A249" s="8"/>
      <c r="B249" s="50"/>
      <c r="C249" s="80" t="s">
        <v>248</v>
      </c>
      <c r="D249" s="80"/>
      <c r="E249" s="80"/>
      <c r="F249" s="80"/>
      <c r="G249" s="8"/>
      <c r="H249" s="8"/>
      <c r="I249" s="8"/>
      <c r="J249" s="51"/>
      <c r="K249" s="52"/>
      <c r="L249" s="51"/>
      <c r="W249" s="50" t="s">
        <v>248</v>
      </c>
    </row>
    <row r="250" spans="1:23" hidden="1" x14ac:dyDescent="0.2">
      <c r="A250" s="8"/>
      <c r="B250" s="50"/>
      <c r="C250" s="80" t="s">
        <v>249</v>
      </c>
      <c r="D250" s="80"/>
      <c r="E250" s="80"/>
      <c r="F250" s="80"/>
      <c r="G250" s="8"/>
      <c r="H250" s="8"/>
      <c r="I250" s="8"/>
      <c r="J250" s="51"/>
      <c r="K250" s="52"/>
      <c r="L250" s="51"/>
      <c r="W250" s="50" t="s">
        <v>249</v>
      </c>
    </row>
    <row r="251" spans="1:23" ht="24" hidden="1" x14ac:dyDescent="0.2">
      <c r="A251" s="8"/>
      <c r="B251" s="50"/>
      <c r="C251" s="80" t="s">
        <v>250</v>
      </c>
      <c r="D251" s="80"/>
      <c r="E251" s="80"/>
      <c r="F251" s="80"/>
      <c r="G251" s="8"/>
      <c r="H251" s="8"/>
      <c r="I251" s="8"/>
      <c r="J251" s="51"/>
      <c r="K251" s="52"/>
      <c r="L251" s="51"/>
      <c r="W251" s="50" t="s">
        <v>250</v>
      </c>
    </row>
    <row r="252" spans="1:23" hidden="1" x14ac:dyDescent="0.2">
      <c r="A252" s="8"/>
      <c r="B252" s="50"/>
      <c r="C252" s="80" t="s">
        <v>251</v>
      </c>
      <c r="D252" s="80"/>
      <c r="E252" s="80"/>
      <c r="F252" s="80"/>
      <c r="G252" s="8"/>
      <c r="H252" s="8"/>
      <c r="I252" s="8"/>
      <c r="J252" s="51"/>
      <c r="K252" s="52"/>
      <c r="L252" s="51"/>
      <c r="W252" s="50" t="s">
        <v>251</v>
      </c>
    </row>
    <row r="253" spans="1:23" hidden="1" x14ac:dyDescent="0.2">
      <c r="A253" s="8"/>
      <c r="B253" s="50"/>
      <c r="C253" s="80" t="s">
        <v>252</v>
      </c>
      <c r="D253" s="80"/>
      <c r="E253" s="80"/>
      <c r="F253" s="80"/>
      <c r="G253" s="8"/>
      <c r="H253" s="8"/>
      <c r="I253" s="8"/>
      <c r="J253" s="51"/>
      <c r="K253" s="52"/>
      <c r="L253" s="51"/>
      <c r="W253" s="50" t="s">
        <v>252</v>
      </c>
    </row>
    <row r="254" spans="1:23" hidden="1" x14ac:dyDescent="0.2">
      <c r="A254" s="8"/>
      <c r="B254" s="50"/>
      <c r="C254" s="80" t="s">
        <v>253</v>
      </c>
      <c r="D254" s="80"/>
      <c r="E254" s="80"/>
      <c r="F254" s="80"/>
      <c r="G254" s="8"/>
      <c r="H254" s="8"/>
      <c r="I254" s="8"/>
      <c r="J254" s="51"/>
      <c r="K254" s="52"/>
      <c r="L254" s="51"/>
      <c r="W254" s="50" t="s">
        <v>253</v>
      </c>
    </row>
    <row r="255" spans="1:23" hidden="1" x14ac:dyDescent="0.2">
      <c r="A255" s="8"/>
      <c r="B255" s="50"/>
      <c r="C255" s="80" t="s">
        <v>254</v>
      </c>
      <c r="D255" s="80"/>
      <c r="E255" s="80"/>
      <c r="F255" s="80"/>
      <c r="G255" s="8"/>
      <c r="H255" s="8"/>
      <c r="I255" s="8"/>
      <c r="J255" s="51"/>
      <c r="K255" s="52"/>
      <c r="L255" s="51"/>
      <c r="W255" s="50" t="s">
        <v>254</v>
      </c>
    </row>
    <row r="256" spans="1:23" hidden="1" x14ac:dyDescent="0.2">
      <c r="A256" s="8"/>
      <c r="B256" s="50"/>
      <c r="C256" s="80" t="s">
        <v>255</v>
      </c>
      <c r="D256" s="80"/>
      <c r="E256" s="80"/>
      <c r="F256" s="80"/>
      <c r="G256" s="8"/>
      <c r="H256" s="8"/>
      <c r="I256" s="8"/>
      <c r="J256" s="51"/>
      <c r="K256" s="52"/>
      <c r="L256" s="51"/>
      <c r="W256" s="50" t="s">
        <v>255</v>
      </c>
    </row>
    <row r="257" spans="1:23" hidden="1" x14ac:dyDescent="0.2">
      <c r="A257" s="8"/>
      <c r="B257" s="50"/>
      <c r="C257" s="80" t="s">
        <v>256</v>
      </c>
      <c r="D257" s="80"/>
      <c r="E257" s="80"/>
      <c r="F257" s="80"/>
      <c r="G257" s="8"/>
      <c r="H257" s="8"/>
      <c r="I257" s="8"/>
      <c r="J257" s="51"/>
      <c r="K257" s="52"/>
      <c r="L257" s="51"/>
      <c r="W257" s="50" t="s">
        <v>256</v>
      </c>
    </row>
    <row r="258" spans="1:23" hidden="1" x14ac:dyDescent="0.2">
      <c r="A258" s="8"/>
      <c r="B258" s="50"/>
      <c r="C258" s="80" t="s">
        <v>257</v>
      </c>
      <c r="D258" s="80"/>
      <c r="E258" s="80"/>
      <c r="F258" s="80"/>
      <c r="G258" s="8"/>
      <c r="H258" s="8"/>
      <c r="I258" s="8"/>
      <c r="J258" s="51"/>
      <c r="K258" s="52"/>
      <c r="L258" s="51"/>
      <c r="W258" s="50" t="s">
        <v>257</v>
      </c>
    </row>
    <row r="259" spans="1:23" hidden="1" x14ac:dyDescent="0.2">
      <c r="A259" s="8"/>
      <c r="B259" s="50"/>
      <c r="C259" s="80" t="s">
        <v>258</v>
      </c>
      <c r="D259" s="80"/>
      <c r="E259" s="80"/>
      <c r="F259" s="80"/>
      <c r="G259" s="8"/>
      <c r="H259" s="8"/>
      <c r="I259" s="8"/>
      <c r="J259" s="51"/>
      <c r="K259" s="52"/>
      <c r="L259" s="51"/>
      <c r="W259" s="50" t="s">
        <v>258</v>
      </c>
    </row>
    <row r="260" spans="1:23" hidden="1" x14ac:dyDescent="0.2">
      <c r="A260" s="8"/>
      <c r="B260" s="50"/>
      <c r="C260" s="80" t="s">
        <v>259</v>
      </c>
      <c r="D260" s="80"/>
      <c r="E260" s="80"/>
      <c r="F260" s="80"/>
      <c r="G260" s="8"/>
      <c r="H260" s="8"/>
      <c r="I260" s="8"/>
      <c r="J260" s="51"/>
      <c r="K260" s="52"/>
      <c r="L260" s="51"/>
      <c r="W260" s="50" t="s">
        <v>259</v>
      </c>
    </row>
    <row r="261" spans="1:23" hidden="1" x14ac:dyDescent="0.2">
      <c r="A261" s="8"/>
      <c r="B261" s="50"/>
      <c r="C261" s="80" t="s">
        <v>260</v>
      </c>
      <c r="D261" s="80"/>
      <c r="E261" s="80"/>
      <c r="F261" s="80"/>
      <c r="G261" s="8"/>
      <c r="H261" s="8"/>
      <c r="I261" s="8"/>
      <c r="J261" s="51"/>
      <c r="K261" s="52"/>
      <c r="L261" s="51"/>
      <c r="W261" s="50" t="s">
        <v>260</v>
      </c>
    </row>
    <row r="262" spans="1:23" hidden="1" x14ac:dyDescent="0.2">
      <c r="A262" s="8"/>
      <c r="B262" s="50"/>
      <c r="C262" s="80" t="s">
        <v>261</v>
      </c>
      <c r="D262" s="80"/>
      <c r="E262" s="80"/>
      <c r="F262" s="80"/>
      <c r="G262" s="8"/>
      <c r="H262" s="8"/>
      <c r="I262" s="8"/>
      <c r="J262" s="51"/>
      <c r="K262" s="52"/>
      <c r="L262" s="51"/>
      <c r="W262" s="50" t="s">
        <v>261</v>
      </c>
    </row>
    <row r="263" spans="1:23" hidden="1" x14ac:dyDescent="0.2">
      <c r="A263" s="8"/>
      <c r="B263" s="50"/>
      <c r="C263" s="80" t="s">
        <v>262</v>
      </c>
      <c r="D263" s="80"/>
      <c r="E263" s="80"/>
      <c r="F263" s="80"/>
      <c r="G263" s="8"/>
      <c r="H263" s="8"/>
      <c r="I263" s="8"/>
      <c r="J263" s="51"/>
      <c r="K263" s="52"/>
      <c r="L263" s="51"/>
      <c r="W263" s="50" t="s">
        <v>262</v>
      </c>
    </row>
    <row r="264" spans="1:23" ht="24" hidden="1" x14ac:dyDescent="0.2">
      <c r="A264" s="8"/>
      <c r="B264" s="50"/>
      <c r="C264" s="80" t="s">
        <v>263</v>
      </c>
      <c r="D264" s="80"/>
      <c r="E264" s="80"/>
      <c r="F264" s="80"/>
      <c r="G264" s="8"/>
      <c r="H264" s="8"/>
      <c r="I264" s="8"/>
      <c r="J264" s="51"/>
      <c r="K264" s="52"/>
      <c r="L264" s="51"/>
      <c r="W264" s="50" t="s">
        <v>263</v>
      </c>
    </row>
    <row r="265" spans="1:23" hidden="1" x14ac:dyDescent="0.2">
      <c r="A265" s="8"/>
      <c r="B265" s="50"/>
      <c r="C265" s="80" t="s">
        <v>264</v>
      </c>
      <c r="D265" s="80"/>
      <c r="E265" s="80"/>
      <c r="F265" s="80"/>
      <c r="G265" s="8"/>
      <c r="H265" s="8"/>
      <c r="I265" s="8"/>
      <c r="J265" s="51"/>
      <c r="K265" s="52"/>
      <c r="L265" s="51"/>
      <c r="W265" s="50" t="s">
        <v>264</v>
      </c>
    </row>
    <row r="266" spans="1:23" hidden="1" x14ac:dyDescent="0.2">
      <c r="A266" s="8"/>
      <c r="B266" s="50"/>
      <c r="C266" s="80" t="s">
        <v>265</v>
      </c>
      <c r="D266" s="80"/>
      <c r="E266" s="80"/>
      <c r="F266" s="80"/>
      <c r="G266" s="8"/>
      <c r="H266" s="8"/>
      <c r="I266" s="8"/>
      <c r="J266" s="51"/>
      <c r="K266" s="52"/>
      <c r="L266" s="51"/>
      <c r="W266" s="50" t="s">
        <v>265</v>
      </c>
    </row>
    <row r="267" spans="1:23" hidden="1" x14ac:dyDescent="0.2">
      <c r="A267" s="8"/>
      <c r="B267" s="50"/>
      <c r="C267" s="80" t="s">
        <v>266</v>
      </c>
      <c r="D267" s="80"/>
      <c r="E267" s="80"/>
      <c r="F267" s="80"/>
      <c r="G267" s="8"/>
      <c r="H267" s="8"/>
      <c r="I267" s="8"/>
      <c r="J267" s="51"/>
      <c r="K267" s="52"/>
      <c r="L267" s="51"/>
      <c r="W267" s="50" t="s">
        <v>266</v>
      </c>
    </row>
    <row r="268" spans="1:23" hidden="1" x14ac:dyDescent="0.2">
      <c r="A268" s="8"/>
      <c r="B268" s="50"/>
      <c r="C268" s="80" t="s">
        <v>267</v>
      </c>
      <c r="D268" s="80"/>
      <c r="E268" s="80"/>
      <c r="F268" s="80"/>
      <c r="G268" s="8"/>
      <c r="H268" s="8"/>
      <c r="I268" s="8"/>
      <c r="J268" s="51"/>
      <c r="K268" s="52"/>
      <c r="L268" s="51"/>
      <c r="W268" s="50" t="s">
        <v>267</v>
      </c>
    </row>
    <row r="269" spans="1:23" ht="24" hidden="1" x14ac:dyDescent="0.2">
      <c r="A269" s="8"/>
      <c r="B269" s="50"/>
      <c r="C269" s="80" t="s">
        <v>268</v>
      </c>
      <c r="D269" s="80"/>
      <c r="E269" s="80"/>
      <c r="F269" s="80"/>
      <c r="G269" s="8"/>
      <c r="H269" s="8"/>
      <c r="I269" s="8"/>
      <c r="J269" s="51"/>
      <c r="K269" s="52"/>
      <c r="L269" s="51"/>
      <c r="W269" s="50" t="s">
        <v>268</v>
      </c>
    </row>
    <row r="270" spans="1:23" hidden="1" x14ac:dyDescent="0.2">
      <c r="A270" s="8"/>
      <c r="B270" s="50"/>
      <c r="C270" s="80" t="s">
        <v>269</v>
      </c>
      <c r="D270" s="80"/>
      <c r="E270" s="80"/>
      <c r="F270" s="80"/>
      <c r="G270" s="8"/>
      <c r="H270" s="8"/>
      <c r="I270" s="8"/>
      <c r="J270" s="51"/>
      <c r="K270" s="52"/>
      <c r="L270" s="53">
        <v>562366.01</v>
      </c>
      <c r="W270" s="50" t="s">
        <v>269</v>
      </c>
    </row>
    <row r="271" spans="1:23" hidden="1" x14ac:dyDescent="0.2">
      <c r="A271" s="8"/>
      <c r="B271" s="50"/>
      <c r="C271" s="80" t="s">
        <v>270</v>
      </c>
      <c r="D271" s="80"/>
      <c r="E271" s="80"/>
      <c r="F271" s="80"/>
      <c r="G271" s="8"/>
      <c r="H271" s="8"/>
      <c r="I271" s="8"/>
      <c r="J271" s="51"/>
      <c r="K271" s="52"/>
      <c r="L271" s="53">
        <v>1326698.77</v>
      </c>
      <c r="W271" s="50" t="s">
        <v>270</v>
      </c>
    </row>
    <row r="272" spans="1:23" hidden="1" x14ac:dyDescent="0.2">
      <c r="A272" s="8"/>
      <c r="B272" s="50"/>
      <c r="C272" s="80" t="s">
        <v>271</v>
      </c>
      <c r="D272" s="80"/>
      <c r="E272" s="80"/>
      <c r="F272" s="80"/>
      <c r="G272" s="8"/>
      <c r="H272" s="8"/>
      <c r="I272" s="8"/>
      <c r="J272" s="51"/>
      <c r="K272" s="52"/>
      <c r="L272" s="53">
        <v>503714.08</v>
      </c>
      <c r="W272" s="50" t="s">
        <v>271</v>
      </c>
    </row>
    <row r="273" spans="1:23" hidden="1" x14ac:dyDescent="0.2">
      <c r="A273" s="8"/>
      <c r="B273" s="50"/>
      <c r="C273" s="80" t="s">
        <v>272</v>
      </c>
      <c r="D273" s="80"/>
      <c r="E273" s="80"/>
      <c r="F273" s="80"/>
      <c r="G273" s="8"/>
      <c r="H273" s="8"/>
      <c r="I273" s="8"/>
      <c r="J273" s="51"/>
      <c r="K273" s="52"/>
      <c r="L273" s="53">
        <v>9941373.1899999995</v>
      </c>
      <c r="W273" s="50" t="s">
        <v>272</v>
      </c>
    </row>
    <row r="274" spans="1:23" hidden="1" x14ac:dyDescent="0.2">
      <c r="A274" s="8"/>
      <c r="B274" s="50"/>
      <c r="C274" s="80" t="s">
        <v>273</v>
      </c>
      <c r="D274" s="80"/>
      <c r="E274" s="80"/>
      <c r="F274" s="80"/>
      <c r="G274" s="8"/>
      <c r="H274" s="8"/>
      <c r="I274" s="8"/>
      <c r="J274" s="51"/>
      <c r="K274" s="52"/>
      <c r="L274" s="56">
        <v>6137.61</v>
      </c>
      <c r="W274" s="50" t="s">
        <v>273</v>
      </c>
    </row>
    <row r="275" spans="1:23" hidden="1" x14ac:dyDescent="0.2">
      <c r="A275" s="8"/>
      <c r="B275" s="50"/>
      <c r="C275" s="80" t="s">
        <v>274</v>
      </c>
      <c r="D275" s="80"/>
      <c r="E275" s="80"/>
      <c r="F275" s="80"/>
      <c r="G275" s="8"/>
      <c r="H275" s="8"/>
      <c r="I275" s="8"/>
      <c r="J275" s="51"/>
      <c r="K275" s="52"/>
      <c r="L275" s="53">
        <v>1058902.33</v>
      </c>
      <c r="W275" s="50" t="s">
        <v>274</v>
      </c>
    </row>
    <row r="276" spans="1:23" hidden="1" x14ac:dyDescent="0.2">
      <c r="A276" s="8"/>
      <c r="B276" s="50"/>
      <c r="C276" s="80" t="s">
        <v>275</v>
      </c>
      <c r="D276" s="80"/>
      <c r="E276" s="80"/>
      <c r="F276" s="80"/>
      <c r="G276" s="8"/>
      <c r="H276" s="8"/>
      <c r="I276" s="8"/>
      <c r="J276" s="51"/>
      <c r="K276" s="52"/>
      <c r="L276" s="53">
        <v>546065.54</v>
      </c>
      <c r="W276" s="50" t="s">
        <v>275</v>
      </c>
    </row>
    <row r="277" spans="1:23" hidden="1" x14ac:dyDescent="0.2">
      <c r="A277" s="8"/>
      <c r="B277" s="50"/>
      <c r="C277" s="80" t="s">
        <v>276</v>
      </c>
      <c r="D277" s="80"/>
      <c r="E277" s="80"/>
      <c r="F277" s="80"/>
      <c r="G277" s="8"/>
      <c r="H277" s="8"/>
      <c r="I277" s="8"/>
      <c r="J277" s="51"/>
      <c r="K277" s="52"/>
      <c r="L277" s="53">
        <v>1066080.0900000001</v>
      </c>
      <c r="W277" s="50" t="s">
        <v>276</v>
      </c>
    </row>
    <row r="278" spans="1:23" hidden="1" x14ac:dyDescent="0.2">
      <c r="A278" s="8"/>
      <c r="B278" s="50"/>
      <c r="C278" s="80" t="s">
        <v>277</v>
      </c>
      <c r="D278" s="80"/>
      <c r="E278" s="80"/>
      <c r="F278" s="80"/>
      <c r="G278" s="8"/>
      <c r="H278" s="8"/>
      <c r="I278" s="8"/>
      <c r="J278" s="51"/>
      <c r="K278" s="52"/>
      <c r="L278" s="53">
        <v>12340289.66</v>
      </c>
      <c r="W278" s="50" t="s">
        <v>277</v>
      </c>
    </row>
    <row r="279" spans="1:23" hidden="1" x14ac:dyDescent="0.2">
      <c r="A279" s="8"/>
      <c r="B279" s="50"/>
      <c r="C279" s="80" t="s">
        <v>278</v>
      </c>
      <c r="D279" s="80"/>
      <c r="E279" s="80"/>
      <c r="F279" s="80"/>
      <c r="G279" s="8"/>
      <c r="H279" s="8"/>
      <c r="I279" s="8"/>
      <c r="J279" s="51"/>
      <c r="K279" s="52"/>
      <c r="L279" s="53">
        <v>13939119.92</v>
      </c>
      <c r="W279" s="50" t="s">
        <v>278</v>
      </c>
    </row>
    <row r="280" spans="1:23" hidden="1" x14ac:dyDescent="0.2">
      <c r="A280" s="8"/>
      <c r="B280" s="50"/>
      <c r="C280" s="80" t="s">
        <v>56</v>
      </c>
      <c r="D280" s="80"/>
      <c r="E280" s="80"/>
      <c r="F280" s="80"/>
      <c r="G280" s="8"/>
      <c r="H280" s="8"/>
      <c r="I280" s="8"/>
      <c r="J280" s="51"/>
      <c r="K280" s="52"/>
      <c r="L280" s="51"/>
      <c r="W280" s="50" t="s">
        <v>56</v>
      </c>
    </row>
    <row r="281" spans="1:23" hidden="1" x14ac:dyDescent="0.2">
      <c r="A281" s="8"/>
      <c r="B281" s="50"/>
      <c r="C281" s="80" t="s">
        <v>279</v>
      </c>
      <c r="D281" s="80"/>
      <c r="E281" s="80"/>
      <c r="F281" s="80"/>
      <c r="G281" s="8"/>
      <c r="H281" s="8"/>
      <c r="I281" s="8"/>
      <c r="J281" s="51"/>
      <c r="K281" s="52"/>
      <c r="L281" s="51"/>
      <c r="W281" s="50" t="s">
        <v>279</v>
      </c>
    </row>
    <row r="282" spans="1:23" ht="24" hidden="1" x14ac:dyDescent="0.2">
      <c r="A282" s="8"/>
      <c r="B282" s="50"/>
      <c r="C282" s="80" t="s">
        <v>280</v>
      </c>
      <c r="D282" s="80"/>
      <c r="E282" s="80"/>
      <c r="F282" s="80"/>
      <c r="G282" s="8"/>
      <c r="H282" s="8"/>
      <c r="I282" s="8"/>
      <c r="J282" s="51"/>
      <c r="K282" s="52"/>
      <c r="L282" s="51"/>
      <c r="W282" s="50" t="s">
        <v>280</v>
      </c>
    </row>
    <row r="283" spans="1:23" ht="24" hidden="1" x14ac:dyDescent="0.2">
      <c r="A283" s="8"/>
      <c r="B283" s="50"/>
      <c r="C283" s="80" t="s">
        <v>281</v>
      </c>
      <c r="D283" s="80"/>
      <c r="E283" s="80"/>
      <c r="F283" s="80"/>
      <c r="G283" s="8"/>
      <c r="H283" s="8"/>
      <c r="I283" s="8"/>
      <c r="J283" s="51"/>
      <c r="K283" s="52"/>
      <c r="L283" s="51"/>
      <c r="W283" s="50" t="s">
        <v>281</v>
      </c>
    </row>
    <row r="284" spans="1:23" hidden="1" x14ac:dyDescent="0.2">
      <c r="A284" s="8"/>
      <c r="B284" s="50"/>
      <c r="C284" s="80" t="s">
        <v>282</v>
      </c>
      <c r="D284" s="80"/>
      <c r="E284" s="80"/>
      <c r="F284" s="80"/>
      <c r="G284" s="8"/>
      <c r="H284" s="8"/>
      <c r="I284" s="8"/>
      <c r="J284" s="51"/>
      <c r="K284" s="52"/>
      <c r="L284" s="51"/>
      <c r="W284" s="50" t="s">
        <v>282</v>
      </c>
    </row>
    <row r="285" spans="1:23" ht="24" hidden="1" x14ac:dyDescent="0.2">
      <c r="A285" s="8"/>
      <c r="B285" s="50"/>
      <c r="C285" s="80" t="s">
        <v>283</v>
      </c>
      <c r="D285" s="80"/>
      <c r="E285" s="80"/>
      <c r="F285" s="80"/>
      <c r="G285" s="8"/>
      <c r="H285" s="8"/>
      <c r="I285" s="8"/>
      <c r="J285" s="51"/>
      <c r="K285" s="52"/>
      <c r="L285" s="51"/>
      <c r="W285" s="50" t="s">
        <v>283</v>
      </c>
    </row>
    <row r="286" spans="1:23" ht="24" hidden="1" x14ac:dyDescent="0.2">
      <c r="A286" s="8"/>
      <c r="B286" s="50"/>
      <c r="C286" s="80" t="s">
        <v>284</v>
      </c>
      <c r="D286" s="80"/>
      <c r="E286" s="80"/>
      <c r="F286" s="80"/>
      <c r="G286" s="8"/>
      <c r="H286" s="8"/>
      <c r="I286" s="8"/>
      <c r="J286" s="51"/>
      <c r="K286" s="52"/>
      <c r="L286" s="51"/>
      <c r="W286" s="50" t="s">
        <v>284</v>
      </c>
    </row>
    <row r="287" spans="1:23" hidden="1" x14ac:dyDescent="0.2">
      <c r="A287" s="8"/>
      <c r="B287" s="50"/>
      <c r="C287" s="80" t="s">
        <v>285</v>
      </c>
      <c r="D287" s="80"/>
      <c r="E287" s="80"/>
      <c r="F287" s="80"/>
      <c r="G287" s="8"/>
      <c r="H287" s="8"/>
      <c r="I287" s="8"/>
      <c r="J287" s="51"/>
      <c r="K287" s="52"/>
      <c r="L287" s="51"/>
      <c r="W287" s="50" t="s">
        <v>285</v>
      </c>
    </row>
    <row r="288" spans="1:23" ht="24" hidden="1" x14ac:dyDescent="0.2">
      <c r="A288" s="8"/>
      <c r="B288" s="50"/>
      <c r="C288" s="80" t="s">
        <v>286</v>
      </c>
      <c r="D288" s="80"/>
      <c r="E288" s="80"/>
      <c r="F288" s="80"/>
      <c r="G288" s="8"/>
      <c r="H288" s="8"/>
      <c r="I288" s="8"/>
      <c r="J288" s="51"/>
      <c r="K288" s="52"/>
      <c r="L288" s="51"/>
      <c r="W288" s="50" t="s">
        <v>286</v>
      </c>
    </row>
    <row r="289" spans="1:23" ht="24" hidden="1" x14ac:dyDescent="0.2">
      <c r="A289" s="8"/>
      <c r="B289" s="50"/>
      <c r="C289" s="80" t="s">
        <v>287</v>
      </c>
      <c r="D289" s="80"/>
      <c r="E289" s="80"/>
      <c r="F289" s="80"/>
      <c r="G289" s="8"/>
      <c r="H289" s="8"/>
      <c r="I289" s="8"/>
      <c r="J289" s="51"/>
      <c r="K289" s="52"/>
      <c r="L289" s="51"/>
      <c r="W289" s="50" t="s">
        <v>287</v>
      </c>
    </row>
    <row r="290" spans="1:23" hidden="1" x14ac:dyDescent="0.2">
      <c r="A290" s="8"/>
      <c r="B290" s="50"/>
      <c r="C290" s="80" t="s">
        <v>288</v>
      </c>
      <c r="D290" s="80"/>
      <c r="E290" s="80"/>
      <c r="F290" s="80"/>
      <c r="G290" s="8"/>
      <c r="H290" s="8"/>
      <c r="I290" s="8"/>
      <c r="J290" s="51"/>
      <c r="K290" s="52"/>
      <c r="L290" s="51"/>
      <c r="W290" s="50" t="s">
        <v>288</v>
      </c>
    </row>
    <row r="291" spans="1:23" ht="24" hidden="1" x14ac:dyDescent="0.2">
      <c r="A291" s="8"/>
      <c r="B291" s="50"/>
      <c r="C291" s="80" t="s">
        <v>289</v>
      </c>
      <c r="D291" s="80"/>
      <c r="E291" s="80"/>
      <c r="F291" s="80"/>
      <c r="G291" s="8"/>
      <c r="H291" s="8"/>
      <c r="I291" s="8"/>
      <c r="J291" s="51"/>
      <c r="K291" s="52"/>
      <c r="L291" s="51"/>
      <c r="W291" s="50" t="s">
        <v>289</v>
      </c>
    </row>
    <row r="292" spans="1:23" ht="24" hidden="1" x14ac:dyDescent="0.2">
      <c r="A292" s="8"/>
      <c r="B292" s="50"/>
      <c r="C292" s="80" t="s">
        <v>290</v>
      </c>
      <c r="D292" s="80"/>
      <c r="E292" s="80"/>
      <c r="F292" s="80"/>
      <c r="G292" s="8"/>
      <c r="H292" s="8"/>
      <c r="I292" s="8"/>
      <c r="J292" s="51"/>
      <c r="K292" s="52"/>
      <c r="L292" s="51"/>
      <c r="W292" s="50" t="s">
        <v>290</v>
      </c>
    </row>
    <row r="293" spans="1:23" hidden="1" x14ac:dyDescent="0.2">
      <c r="A293" s="8"/>
      <c r="B293" s="50"/>
      <c r="C293" s="80" t="s">
        <v>291</v>
      </c>
      <c r="D293" s="80"/>
      <c r="E293" s="80"/>
      <c r="F293" s="80"/>
      <c r="G293" s="8"/>
      <c r="H293" s="8"/>
      <c r="I293" s="8"/>
      <c r="J293" s="51"/>
      <c r="K293" s="52"/>
      <c r="L293" s="51"/>
      <c r="W293" s="50" t="s">
        <v>291</v>
      </c>
    </row>
    <row r="294" spans="1:23" ht="24" hidden="1" x14ac:dyDescent="0.2">
      <c r="A294" s="8"/>
      <c r="B294" s="50"/>
      <c r="C294" s="80" t="s">
        <v>292</v>
      </c>
      <c r="D294" s="80"/>
      <c r="E294" s="80"/>
      <c r="F294" s="80"/>
      <c r="G294" s="8"/>
      <c r="H294" s="8"/>
      <c r="I294" s="8"/>
      <c r="J294" s="51"/>
      <c r="K294" s="52"/>
      <c r="L294" s="51"/>
      <c r="W294" s="50" t="s">
        <v>292</v>
      </c>
    </row>
    <row r="295" spans="1:23" ht="24" hidden="1" x14ac:dyDescent="0.2">
      <c r="A295" s="8"/>
      <c r="B295" s="50"/>
      <c r="C295" s="80" t="s">
        <v>293</v>
      </c>
      <c r="D295" s="80"/>
      <c r="E295" s="80"/>
      <c r="F295" s="80"/>
      <c r="G295" s="8"/>
      <c r="H295" s="8"/>
      <c r="I295" s="8"/>
      <c r="J295" s="51"/>
      <c r="K295" s="52"/>
      <c r="L295" s="51"/>
      <c r="W295" s="50" t="s">
        <v>293</v>
      </c>
    </row>
    <row r="296" spans="1:23" hidden="1" x14ac:dyDescent="0.2">
      <c r="A296" s="8"/>
      <c r="B296" s="50"/>
      <c r="C296" s="80" t="s">
        <v>294</v>
      </c>
      <c r="D296" s="80"/>
      <c r="E296" s="80"/>
      <c r="F296" s="80"/>
      <c r="G296" s="8"/>
      <c r="H296" s="8"/>
      <c r="I296" s="8"/>
      <c r="J296" s="51"/>
      <c r="K296" s="52"/>
      <c r="L296" s="51"/>
      <c r="W296" s="50" t="s">
        <v>294</v>
      </c>
    </row>
    <row r="297" spans="1:23" ht="24" hidden="1" x14ac:dyDescent="0.2">
      <c r="A297" s="8"/>
      <c r="B297" s="50"/>
      <c r="C297" s="80" t="s">
        <v>295</v>
      </c>
      <c r="D297" s="80"/>
      <c r="E297" s="80"/>
      <c r="F297" s="80"/>
      <c r="G297" s="8"/>
      <c r="H297" s="8"/>
      <c r="I297" s="8"/>
      <c r="J297" s="51"/>
      <c r="K297" s="52"/>
      <c r="L297" s="51"/>
      <c r="W297" s="50" t="s">
        <v>295</v>
      </c>
    </row>
    <row r="298" spans="1:23" ht="24" hidden="1" x14ac:dyDescent="0.2">
      <c r="A298" s="8"/>
      <c r="B298" s="50"/>
      <c r="C298" s="80" t="s">
        <v>296</v>
      </c>
      <c r="D298" s="80"/>
      <c r="E298" s="80"/>
      <c r="F298" s="80"/>
      <c r="G298" s="8"/>
      <c r="H298" s="8"/>
      <c r="I298" s="8"/>
      <c r="J298" s="51"/>
      <c r="K298" s="52"/>
      <c r="L298" s="51"/>
      <c r="W298" s="50" t="s">
        <v>296</v>
      </c>
    </row>
    <row r="299" spans="1:23" hidden="1" x14ac:dyDescent="0.2">
      <c r="A299" s="8"/>
      <c r="B299" s="50"/>
      <c r="C299" s="80" t="s">
        <v>297</v>
      </c>
      <c r="D299" s="80"/>
      <c r="E299" s="80"/>
      <c r="F299" s="80"/>
      <c r="G299" s="8"/>
      <c r="H299" s="8"/>
      <c r="I299" s="8"/>
      <c r="J299" s="51"/>
      <c r="K299" s="52"/>
      <c r="L299" s="51"/>
      <c r="W299" s="50" t="s">
        <v>297</v>
      </c>
    </row>
    <row r="300" spans="1:23" ht="24" hidden="1" x14ac:dyDescent="0.2">
      <c r="A300" s="8"/>
      <c r="B300" s="50"/>
      <c r="C300" s="80" t="s">
        <v>298</v>
      </c>
      <c r="D300" s="80"/>
      <c r="E300" s="80"/>
      <c r="F300" s="80"/>
      <c r="G300" s="8"/>
      <c r="H300" s="8"/>
      <c r="I300" s="8"/>
      <c r="J300" s="51"/>
      <c r="K300" s="52"/>
      <c r="L300" s="51"/>
      <c r="W300" s="50" t="s">
        <v>298</v>
      </c>
    </row>
    <row r="301" spans="1:23" ht="24" hidden="1" x14ac:dyDescent="0.2">
      <c r="A301" s="8"/>
      <c r="B301" s="50"/>
      <c r="C301" s="80" t="s">
        <v>299</v>
      </c>
      <c r="D301" s="80"/>
      <c r="E301" s="80"/>
      <c r="F301" s="80"/>
      <c r="G301" s="8"/>
      <c r="H301" s="8"/>
      <c r="I301" s="8"/>
      <c r="J301" s="51"/>
      <c r="K301" s="52"/>
      <c r="L301" s="51"/>
      <c r="W301" s="50" t="s">
        <v>299</v>
      </c>
    </row>
    <row r="302" spans="1:23" hidden="1" x14ac:dyDescent="0.2">
      <c r="A302" s="8"/>
      <c r="B302" s="50"/>
      <c r="C302" s="80" t="s">
        <v>300</v>
      </c>
      <c r="D302" s="80"/>
      <c r="E302" s="80"/>
      <c r="F302" s="80"/>
      <c r="G302" s="8"/>
      <c r="H302" s="8"/>
      <c r="I302" s="8"/>
      <c r="J302" s="51"/>
      <c r="K302" s="52"/>
      <c r="L302" s="51"/>
      <c r="W302" s="50" t="s">
        <v>300</v>
      </c>
    </row>
    <row r="303" spans="1:23" ht="24" hidden="1" x14ac:dyDescent="0.2">
      <c r="A303" s="8"/>
      <c r="B303" s="50"/>
      <c r="C303" s="80" t="s">
        <v>301</v>
      </c>
      <c r="D303" s="80"/>
      <c r="E303" s="80"/>
      <c r="F303" s="80"/>
      <c r="G303" s="8"/>
      <c r="H303" s="8"/>
      <c r="I303" s="8"/>
      <c r="J303" s="51"/>
      <c r="K303" s="52"/>
      <c r="L303" s="51"/>
      <c r="W303" s="50" t="s">
        <v>301</v>
      </c>
    </row>
    <row r="304" spans="1:23" ht="24" hidden="1" x14ac:dyDescent="0.2">
      <c r="A304" s="8"/>
      <c r="B304" s="50"/>
      <c r="C304" s="80" t="s">
        <v>302</v>
      </c>
      <c r="D304" s="80"/>
      <c r="E304" s="80"/>
      <c r="F304" s="80"/>
      <c r="G304" s="8"/>
      <c r="H304" s="8"/>
      <c r="I304" s="8"/>
      <c r="J304" s="51"/>
      <c r="K304" s="52"/>
      <c r="L304" s="51"/>
      <c r="W304" s="50" t="s">
        <v>302</v>
      </c>
    </row>
    <row r="305" spans="1:23" hidden="1" x14ac:dyDescent="0.2">
      <c r="A305" s="8"/>
      <c r="B305" s="50"/>
      <c r="C305" s="80" t="s">
        <v>303</v>
      </c>
      <c r="D305" s="80"/>
      <c r="E305" s="80"/>
      <c r="F305" s="80"/>
      <c r="G305" s="8"/>
      <c r="H305" s="8"/>
      <c r="I305" s="8"/>
      <c r="J305" s="51"/>
      <c r="K305" s="52"/>
      <c r="L305" s="51"/>
      <c r="W305" s="50" t="s">
        <v>303</v>
      </c>
    </row>
    <row r="306" spans="1:23" ht="24" hidden="1" x14ac:dyDescent="0.2">
      <c r="A306" s="8"/>
      <c r="B306" s="50"/>
      <c r="C306" s="80" t="s">
        <v>304</v>
      </c>
      <c r="D306" s="80"/>
      <c r="E306" s="80"/>
      <c r="F306" s="80"/>
      <c r="G306" s="8"/>
      <c r="H306" s="8"/>
      <c r="I306" s="8"/>
      <c r="J306" s="51"/>
      <c r="K306" s="52"/>
      <c r="L306" s="51"/>
      <c r="W306" s="50" t="s">
        <v>304</v>
      </c>
    </row>
    <row r="307" spans="1:23" hidden="1" x14ac:dyDescent="0.2">
      <c r="A307" s="8"/>
      <c r="B307" s="50"/>
      <c r="C307" s="80" t="s">
        <v>305</v>
      </c>
      <c r="D307" s="80"/>
      <c r="E307" s="80"/>
      <c r="F307" s="80"/>
      <c r="G307" s="8"/>
      <c r="H307" s="8"/>
      <c r="I307" s="8"/>
      <c r="J307" s="51"/>
      <c r="K307" s="52"/>
      <c r="L307" s="51"/>
      <c r="W307" s="50" t="s">
        <v>305</v>
      </c>
    </row>
    <row r="308" spans="1:23" hidden="1" x14ac:dyDescent="0.2">
      <c r="A308" s="8"/>
      <c r="B308" s="50"/>
      <c r="C308" s="80" t="s">
        <v>306</v>
      </c>
      <c r="D308" s="80"/>
      <c r="E308" s="80"/>
      <c r="F308" s="80"/>
      <c r="G308" s="8"/>
      <c r="H308" s="8"/>
      <c r="I308" s="8"/>
      <c r="J308" s="51"/>
      <c r="K308" s="52"/>
      <c r="L308" s="51"/>
      <c r="W308" s="50" t="s">
        <v>306</v>
      </c>
    </row>
    <row r="309" spans="1:23" ht="24" hidden="1" x14ac:dyDescent="0.2">
      <c r="A309" s="8"/>
      <c r="B309" s="50"/>
      <c r="C309" s="80" t="s">
        <v>307</v>
      </c>
      <c r="D309" s="80"/>
      <c r="E309" s="80"/>
      <c r="F309" s="80"/>
      <c r="G309" s="8"/>
      <c r="H309" s="8"/>
      <c r="I309" s="8"/>
      <c r="J309" s="51"/>
      <c r="K309" s="52"/>
      <c r="L309" s="51"/>
      <c r="W309" s="50" t="s">
        <v>307</v>
      </c>
    </row>
    <row r="310" spans="1:23" ht="24" hidden="1" x14ac:dyDescent="0.2">
      <c r="A310" s="8"/>
      <c r="B310" s="50"/>
      <c r="C310" s="80" t="s">
        <v>308</v>
      </c>
      <c r="D310" s="80"/>
      <c r="E310" s="80"/>
      <c r="F310" s="80"/>
      <c r="G310" s="8"/>
      <c r="H310" s="8"/>
      <c r="I310" s="8"/>
      <c r="J310" s="51"/>
      <c r="K310" s="52"/>
      <c r="L310" s="51"/>
      <c r="W310" s="50" t="s">
        <v>308</v>
      </c>
    </row>
    <row r="311" spans="1:23" hidden="1" x14ac:dyDescent="0.2">
      <c r="A311" s="8"/>
      <c r="B311" s="50"/>
      <c r="C311" s="80" t="s">
        <v>309</v>
      </c>
      <c r="D311" s="80"/>
      <c r="E311" s="80"/>
      <c r="F311" s="80"/>
      <c r="G311" s="8"/>
      <c r="H311" s="8"/>
      <c r="I311" s="8"/>
      <c r="J311" s="51"/>
      <c r="K311" s="52"/>
      <c r="L311" s="51"/>
      <c r="W311" s="50" t="s">
        <v>309</v>
      </c>
    </row>
    <row r="312" spans="1:23" hidden="1" x14ac:dyDescent="0.2">
      <c r="A312" s="8"/>
      <c r="B312" s="50"/>
      <c r="C312" s="80" t="s">
        <v>310</v>
      </c>
      <c r="D312" s="80"/>
      <c r="E312" s="80"/>
      <c r="F312" s="80"/>
      <c r="G312" s="8"/>
      <c r="H312" s="8"/>
      <c r="I312" s="8"/>
      <c r="J312" s="51"/>
      <c r="K312" s="52"/>
      <c r="L312" s="51"/>
      <c r="W312" s="50" t="s">
        <v>310</v>
      </c>
    </row>
    <row r="313" spans="1:23" ht="24" hidden="1" x14ac:dyDescent="0.2">
      <c r="A313" s="8"/>
      <c r="B313" s="50"/>
      <c r="C313" s="80" t="s">
        <v>311</v>
      </c>
      <c r="D313" s="80"/>
      <c r="E313" s="80"/>
      <c r="F313" s="80"/>
      <c r="G313" s="8"/>
      <c r="H313" s="8"/>
      <c r="I313" s="8"/>
      <c r="J313" s="51"/>
      <c r="K313" s="52"/>
      <c r="L313" s="51"/>
      <c r="W313" s="50" t="s">
        <v>311</v>
      </c>
    </row>
    <row r="314" spans="1:23" ht="24" hidden="1" x14ac:dyDescent="0.2">
      <c r="A314" s="8"/>
      <c r="B314" s="50"/>
      <c r="C314" s="80" t="s">
        <v>312</v>
      </c>
      <c r="D314" s="80"/>
      <c r="E314" s="80"/>
      <c r="F314" s="80"/>
      <c r="G314" s="8"/>
      <c r="H314" s="8"/>
      <c r="I314" s="8"/>
      <c r="J314" s="51"/>
      <c r="K314" s="52"/>
      <c r="L314" s="51"/>
      <c r="W314" s="50" t="s">
        <v>312</v>
      </c>
    </row>
    <row r="315" spans="1:23" hidden="1" x14ac:dyDescent="0.2">
      <c r="A315" s="8"/>
      <c r="B315" s="50"/>
      <c r="C315" s="80" t="s">
        <v>313</v>
      </c>
      <c r="D315" s="80"/>
      <c r="E315" s="80"/>
      <c r="F315" s="80"/>
      <c r="G315" s="8"/>
      <c r="H315" s="8"/>
      <c r="I315" s="8"/>
      <c r="J315" s="51"/>
      <c r="K315" s="52"/>
      <c r="L315" s="51"/>
      <c r="W315" s="50" t="s">
        <v>313</v>
      </c>
    </row>
    <row r="316" spans="1:23" ht="24" hidden="1" x14ac:dyDescent="0.2">
      <c r="A316" s="8"/>
      <c r="B316" s="50"/>
      <c r="C316" s="80" t="s">
        <v>314</v>
      </c>
      <c r="D316" s="80"/>
      <c r="E316" s="80"/>
      <c r="F316" s="80"/>
      <c r="G316" s="8"/>
      <c r="H316" s="8"/>
      <c r="I316" s="8"/>
      <c r="J316" s="51"/>
      <c r="K316" s="52"/>
      <c r="L316" s="51"/>
      <c r="W316" s="50" t="s">
        <v>314</v>
      </c>
    </row>
    <row r="317" spans="1:23" ht="24" hidden="1" x14ac:dyDescent="0.2">
      <c r="A317" s="8"/>
      <c r="B317" s="50"/>
      <c r="C317" s="80" t="s">
        <v>315</v>
      </c>
      <c r="D317" s="80"/>
      <c r="E317" s="80"/>
      <c r="F317" s="80"/>
      <c r="G317" s="8"/>
      <c r="H317" s="8"/>
      <c r="I317" s="8"/>
      <c r="J317" s="51"/>
      <c r="K317" s="52"/>
      <c r="L317" s="51"/>
      <c r="W317" s="50" t="s">
        <v>315</v>
      </c>
    </row>
    <row r="318" spans="1:23" hidden="1" x14ac:dyDescent="0.2">
      <c r="A318" s="8"/>
      <c r="B318" s="50"/>
      <c r="C318" s="80" t="s">
        <v>316</v>
      </c>
      <c r="D318" s="80"/>
      <c r="E318" s="80"/>
      <c r="F318" s="80"/>
      <c r="G318" s="8"/>
      <c r="H318" s="8"/>
      <c r="I318" s="8"/>
      <c r="J318" s="51"/>
      <c r="K318" s="52"/>
      <c r="L318" s="51"/>
      <c r="W318" s="50" t="s">
        <v>316</v>
      </c>
    </row>
    <row r="319" spans="1:23" x14ac:dyDescent="0.2">
      <c r="A319" s="73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</row>
    <row r="320" spans="1:23" x14ac:dyDescent="0.2">
      <c r="A320" s="8"/>
      <c r="B320" s="50"/>
      <c r="C320" s="80"/>
      <c r="D320" s="80"/>
      <c r="E320" s="80"/>
      <c r="F320" s="80"/>
      <c r="G320" s="8"/>
      <c r="H320" s="8"/>
      <c r="I320" s="8"/>
      <c r="J320" s="51"/>
      <c r="K320" s="52"/>
      <c r="L320" s="51"/>
      <c r="W320" s="50"/>
    </row>
    <row r="321" spans="1:23" hidden="1" x14ac:dyDescent="0.2">
      <c r="A321" s="8"/>
      <c r="B321" s="50"/>
      <c r="C321" s="80" t="s">
        <v>184</v>
      </c>
      <c r="D321" s="80"/>
      <c r="E321" s="80"/>
      <c r="F321" s="80"/>
      <c r="G321" s="8"/>
      <c r="H321" s="8"/>
      <c r="I321" s="8"/>
      <c r="J321" s="53">
        <v>842230.45</v>
      </c>
      <c r="K321" s="52"/>
      <c r="L321" s="53">
        <v>12340289.66</v>
      </c>
      <c r="W321" s="50" t="s">
        <v>184</v>
      </c>
    </row>
    <row r="322" spans="1:23" hidden="1" x14ac:dyDescent="0.2">
      <c r="A322" s="8"/>
      <c r="B322" s="50"/>
      <c r="C322" s="80" t="s">
        <v>317</v>
      </c>
      <c r="D322" s="80"/>
      <c r="E322" s="80"/>
      <c r="F322" s="80"/>
      <c r="G322" s="8"/>
      <c r="H322" s="8"/>
      <c r="I322" s="8"/>
      <c r="J322" s="51"/>
      <c r="K322" s="52"/>
      <c r="L322" s="53">
        <v>12340289.66</v>
      </c>
      <c r="W322" s="50" t="s">
        <v>317</v>
      </c>
    </row>
    <row r="323" spans="1:23" hidden="1" x14ac:dyDescent="0.2">
      <c r="A323" s="8"/>
      <c r="B323" s="13"/>
      <c r="C323" s="78" t="s">
        <v>186</v>
      </c>
      <c r="D323" s="78"/>
      <c r="E323" s="78"/>
      <c r="F323" s="78"/>
      <c r="G323" s="8"/>
      <c r="H323" s="8"/>
      <c r="I323" s="8"/>
      <c r="J323" s="54"/>
      <c r="K323" s="55"/>
      <c r="L323" s="54"/>
      <c r="W323" s="13" t="s">
        <v>186</v>
      </c>
    </row>
    <row r="324" spans="1:23" hidden="1" x14ac:dyDescent="0.2">
      <c r="A324" s="8"/>
      <c r="B324" s="50"/>
      <c r="C324" s="80" t="s">
        <v>187</v>
      </c>
      <c r="D324" s="80"/>
      <c r="E324" s="80"/>
      <c r="F324" s="80"/>
      <c r="G324" s="8"/>
      <c r="H324" s="8"/>
      <c r="I324" s="8"/>
      <c r="J324" s="51"/>
      <c r="K324" s="52"/>
      <c r="L324" s="53">
        <v>562366.01</v>
      </c>
      <c r="W324" s="50" t="s">
        <v>187</v>
      </c>
    </row>
    <row r="325" spans="1:23" hidden="1" x14ac:dyDescent="0.2">
      <c r="A325" s="8"/>
      <c r="B325" s="50"/>
      <c r="C325" s="80" t="s">
        <v>188</v>
      </c>
      <c r="D325" s="80"/>
      <c r="E325" s="80"/>
      <c r="F325" s="80"/>
      <c r="G325" s="8"/>
      <c r="H325" s="8"/>
      <c r="I325" s="8"/>
      <c r="J325" s="51"/>
      <c r="K325" s="52"/>
      <c r="L325" s="53">
        <v>1326698.77</v>
      </c>
      <c r="W325" s="50" t="s">
        <v>188</v>
      </c>
    </row>
    <row r="326" spans="1:23" hidden="1" x14ac:dyDescent="0.2">
      <c r="A326" s="8"/>
      <c r="B326" s="50"/>
      <c r="C326" s="80" t="s">
        <v>189</v>
      </c>
      <c r="D326" s="80"/>
      <c r="E326" s="80"/>
      <c r="F326" s="80"/>
      <c r="G326" s="8"/>
      <c r="H326" s="8"/>
      <c r="I326" s="8"/>
      <c r="J326" s="51"/>
      <c r="K326" s="52"/>
      <c r="L326" s="53">
        <v>503714.08</v>
      </c>
      <c r="W326" s="50" t="s">
        <v>189</v>
      </c>
    </row>
    <row r="327" spans="1:23" hidden="1" x14ac:dyDescent="0.2">
      <c r="A327" s="8"/>
      <c r="B327" s="50"/>
      <c r="C327" s="80" t="s">
        <v>190</v>
      </c>
      <c r="D327" s="80"/>
      <c r="E327" s="80"/>
      <c r="F327" s="80"/>
      <c r="G327" s="8"/>
      <c r="H327" s="8"/>
      <c r="I327" s="8"/>
      <c r="J327" s="51"/>
      <c r="K327" s="52"/>
      <c r="L327" s="53">
        <v>9941373.1899999995</v>
      </c>
      <c r="W327" s="50" t="s">
        <v>190</v>
      </c>
    </row>
    <row r="328" spans="1:23" hidden="1" x14ac:dyDescent="0.2">
      <c r="A328" s="8"/>
      <c r="B328" s="50"/>
      <c r="C328" s="80" t="s">
        <v>191</v>
      </c>
      <c r="D328" s="80"/>
      <c r="E328" s="80"/>
      <c r="F328" s="80"/>
      <c r="G328" s="8"/>
      <c r="H328" s="8"/>
      <c r="I328" s="8"/>
      <c r="J328" s="51"/>
      <c r="K328" s="52"/>
      <c r="L328" s="56">
        <v>6137.61</v>
      </c>
      <c r="W328" s="50" t="s">
        <v>191</v>
      </c>
    </row>
    <row r="329" spans="1:23" hidden="1" x14ac:dyDescent="0.2">
      <c r="A329" s="8"/>
      <c r="B329" s="50"/>
      <c r="C329" s="80" t="s">
        <v>192</v>
      </c>
      <c r="D329" s="80"/>
      <c r="E329" s="80"/>
      <c r="F329" s="80"/>
      <c r="G329" s="8"/>
      <c r="H329" s="8"/>
      <c r="I329" s="8"/>
      <c r="J329" s="51"/>
      <c r="K329" s="52"/>
      <c r="L329" s="53">
        <v>1066080.0900000001</v>
      </c>
      <c r="W329" s="50" t="s">
        <v>192</v>
      </c>
    </row>
    <row r="330" spans="1:23" hidden="1" x14ac:dyDescent="0.2">
      <c r="A330" s="8"/>
      <c r="B330" s="50"/>
      <c r="C330" s="80" t="s">
        <v>193</v>
      </c>
      <c r="D330" s="80"/>
      <c r="E330" s="80"/>
      <c r="F330" s="80"/>
      <c r="G330" s="8"/>
      <c r="H330" s="8"/>
      <c r="I330" s="8"/>
      <c r="J330" s="51"/>
      <c r="K330" s="52"/>
      <c r="L330" s="53">
        <v>1058902.33</v>
      </c>
      <c r="W330" s="50" t="s">
        <v>193</v>
      </c>
    </row>
    <row r="331" spans="1:23" hidden="1" x14ac:dyDescent="0.2">
      <c r="A331" s="8"/>
      <c r="B331" s="50"/>
      <c r="C331" s="80" t="s">
        <v>194</v>
      </c>
      <c r="D331" s="80"/>
      <c r="E331" s="80"/>
      <c r="F331" s="80"/>
      <c r="G331" s="8"/>
      <c r="H331" s="8"/>
      <c r="I331" s="8"/>
      <c r="J331" s="51"/>
      <c r="K331" s="52"/>
      <c r="L331" s="53">
        <v>546065.54</v>
      </c>
      <c r="W331" s="50" t="s">
        <v>194</v>
      </c>
    </row>
    <row r="332" spans="1:23" hidden="1" x14ac:dyDescent="0.2">
      <c r="A332" s="8"/>
      <c r="B332" s="50"/>
      <c r="C332" s="80" t="s">
        <v>318</v>
      </c>
      <c r="D332" s="80"/>
      <c r="E332" s="80"/>
      <c r="F332" s="80"/>
      <c r="G332" s="8"/>
      <c r="H332" s="8"/>
      <c r="I332" s="8"/>
      <c r="J332" s="51"/>
      <c r="K332" s="52"/>
      <c r="L332" s="51"/>
      <c r="W332" s="50" t="s">
        <v>318</v>
      </c>
    </row>
    <row r="333" spans="1:23" hidden="1" x14ac:dyDescent="0.2">
      <c r="A333" s="8"/>
      <c r="B333" s="50"/>
      <c r="C333" s="80" t="s">
        <v>319</v>
      </c>
      <c r="D333" s="80"/>
      <c r="E333" s="80"/>
      <c r="F333" s="80"/>
      <c r="G333" s="8"/>
      <c r="H333" s="8"/>
      <c r="I333" s="8"/>
      <c r="J333" s="51"/>
      <c r="K333" s="52"/>
      <c r="L333" s="51"/>
      <c r="W333" s="50" t="s">
        <v>319</v>
      </c>
    </row>
    <row r="334" spans="1:23" hidden="1" x14ac:dyDescent="0.2">
      <c r="A334" s="8"/>
      <c r="B334" s="57"/>
      <c r="C334" s="81" t="s">
        <v>320</v>
      </c>
      <c r="D334" s="81"/>
      <c r="E334" s="81"/>
      <c r="F334" s="81"/>
      <c r="G334" s="8"/>
      <c r="H334" s="8"/>
      <c r="I334" s="8"/>
      <c r="J334" s="19"/>
      <c r="K334" s="58"/>
      <c r="L334" s="20">
        <v>13945257.529999999</v>
      </c>
      <c r="W334" s="57" t="s">
        <v>320</v>
      </c>
    </row>
    <row r="335" spans="1:23" hidden="1" x14ac:dyDescent="0.2">
      <c r="A335" s="8"/>
      <c r="B335" s="50"/>
      <c r="C335" s="80" t="s">
        <v>196</v>
      </c>
      <c r="D335" s="80"/>
      <c r="E335" s="80"/>
      <c r="F335" s="80"/>
      <c r="G335" s="8"/>
      <c r="H335" s="8"/>
      <c r="I335" s="8"/>
      <c r="J335" s="51"/>
      <c r="K335" s="52"/>
      <c r="L335" s="51"/>
      <c r="W335" s="50" t="s">
        <v>196</v>
      </c>
    </row>
    <row r="336" spans="1:23" hidden="1" x14ac:dyDescent="0.2">
      <c r="A336" s="8"/>
      <c r="B336" s="50"/>
      <c r="C336" s="80" t="s">
        <v>197</v>
      </c>
      <c r="D336" s="80"/>
      <c r="E336" s="80"/>
      <c r="F336" s="80"/>
      <c r="G336" s="8"/>
      <c r="H336" s="8"/>
      <c r="I336" s="8"/>
      <c r="J336" s="51"/>
      <c r="K336" s="52"/>
      <c r="L336" s="53">
        <v>9910422.7599999998</v>
      </c>
      <c r="W336" s="50" t="s">
        <v>197</v>
      </c>
    </row>
    <row r="337" spans="1:23" hidden="1" x14ac:dyDescent="0.2">
      <c r="A337" s="8"/>
      <c r="B337" s="50"/>
      <c r="C337" s="80" t="s">
        <v>226</v>
      </c>
      <c r="D337" s="80"/>
      <c r="E337" s="80"/>
      <c r="F337" s="80"/>
      <c r="G337" s="8"/>
      <c r="H337" s="8"/>
      <c r="I337" s="8"/>
      <c r="J337" s="51"/>
      <c r="K337" s="52"/>
      <c r="L337" s="51"/>
      <c r="W337" s="50" t="s">
        <v>226</v>
      </c>
    </row>
    <row r="338" spans="1:23" hidden="1" x14ac:dyDescent="0.2">
      <c r="A338" s="8"/>
      <c r="B338" s="50"/>
      <c r="C338" s="80" t="s">
        <v>198</v>
      </c>
      <c r="D338" s="80"/>
      <c r="E338" s="80"/>
      <c r="F338" s="80"/>
      <c r="G338" s="6">
        <v>857.04600000000005</v>
      </c>
      <c r="H338" s="8"/>
      <c r="I338" s="8"/>
      <c r="J338" s="51"/>
      <c r="K338" s="52"/>
      <c r="L338" s="52"/>
      <c r="W338" s="50" t="s">
        <v>198</v>
      </c>
    </row>
    <row r="339" spans="1:23" hidden="1" x14ac:dyDescent="0.2">
      <c r="A339" s="8"/>
      <c r="B339" s="50"/>
      <c r="C339" s="80" t="s">
        <v>199</v>
      </c>
      <c r="D339" s="80"/>
      <c r="E339" s="80"/>
      <c r="F339" s="80"/>
      <c r="G339" s="6">
        <v>545.45395199999996</v>
      </c>
      <c r="H339" s="8"/>
      <c r="I339" s="8"/>
      <c r="J339" s="51"/>
      <c r="K339" s="52"/>
      <c r="L339" s="52"/>
      <c r="W339" s="50" t="s">
        <v>199</v>
      </c>
    </row>
    <row r="340" spans="1:23" x14ac:dyDescent="0.2">
      <c r="A340" s="8"/>
      <c r="B340" s="57"/>
      <c r="C340" s="81" t="s">
        <v>321</v>
      </c>
      <c r="D340" s="81"/>
      <c r="E340" s="81"/>
      <c r="F340" s="81"/>
      <c r="G340" s="8"/>
      <c r="H340" s="8"/>
      <c r="I340" s="8"/>
      <c r="J340" s="19"/>
      <c r="K340" s="58"/>
      <c r="L340" s="19"/>
      <c r="W340" s="57" t="s">
        <v>321</v>
      </c>
    </row>
    <row r="341" spans="1:23" x14ac:dyDescent="0.2">
      <c r="A341" s="8"/>
      <c r="B341" s="50"/>
      <c r="C341" s="80"/>
      <c r="D341" s="80"/>
      <c r="E341" s="80"/>
      <c r="F341" s="80"/>
      <c r="G341" s="8"/>
      <c r="H341" s="8"/>
      <c r="I341" s="8"/>
      <c r="J341" s="51"/>
      <c r="K341" s="52"/>
      <c r="L341" s="51"/>
      <c r="W341" s="50"/>
    </row>
    <row r="342" spans="1:23" x14ac:dyDescent="0.2">
      <c r="A342" s="8"/>
      <c r="B342" s="57"/>
      <c r="C342" s="81" t="s">
        <v>201</v>
      </c>
      <c r="D342" s="81"/>
      <c r="E342" s="81"/>
      <c r="F342" s="81"/>
      <c r="G342" s="8"/>
      <c r="H342" s="8"/>
      <c r="I342" s="8"/>
      <c r="J342" s="19"/>
      <c r="K342" s="58"/>
      <c r="L342" s="20">
        <f>13945257.53-X152</f>
        <v>4003884.339999998</v>
      </c>
      <c r="W342" s="57" t="s">
        <v>201</v>
      </c>
    </row>
    <row r="343" spans="1:23" hidden="1" x14ac:dyDescent="0.2">
      <c r="A343" s="8"/>
      <c r="B343" s="50"/>
      <c r="C343" s="80" t="s">
        <v>202</v>
      </c>
      <c r="D343" s="80"/>
      <c r="E343" s="80"/>
      <c r="F343" s="80"/>
      <c r="G343" s="8"/>
      <c r="H343" s="8"/>
      <c r="I343" s="8"/>
      <c r="J343" s="51"/>
      <c r="K343" s="52"/>
      <c r="L343" s="53">
        <v>13939119.92</v>
      </c>
      <c r="W343" s="50" t="s">
        <v>202</v>
      </c>
    </row>
    <row r="344" spans="1:23" x14ac:dyDescent="0.2">
      <c r="A344" s="8"/>
      <c r="B344" s="13"/>
      <c r="C344" s="78" t="s">
        <v>203</v>
      </c>
      <c r="D344" s="78"/>
      <c r="E344" s="78"/>
      <c r="F344" s="78"/>
      <c r="G344" s="8"/>
      <c r="H344" s="8"/>
      <c r="I344" s="8"/>
      <c r="J344" s="54"/>
      <c r="K344" s="55"/>
      <c r="L344" s="54"/>
      <c r="W344" s="13" t="s">
        <v>203</v>
      </c>
    </row>
    <row r="345" spans="1:23" x14ac:dyDescent="0.2">
      <c r="A345" s="8"/>
      <c r="B345" s="50"/>
      <c r="C345" s="80" t="s">
        <v>204</v>
      </c>
      <c r="D345" s="80"/>
      <c r="E345" s="80"/>
      <c r="F345" s="80"/>
      <c r="G345" s="8"/>
      <c r="H345" s="8"/>
      <c r="I345" s="8"/>
      <c r="J345" s="51"/>
      <c r="K345" s="52"/>
      <c r="L345" s="53">
        <f>12340289.66-X152</f>
        <v>2398916.4699999988</v>
      </c>
      <c r="W345" s="50" t="s">
        <v>204</v>
      </c>
    </row>
    <row r="346" spans="1:23" x14ac:dyDescent="0.2">
      <c r="A346" s="8"/>
      <c r="B346" s="13"/>
      <c r="C346" s="78" t="s">
        <v>186</v>
      </c>
      <c r="D346" s="78"/>
      <c r="E346" s="78"/>
      <c r="F346" s="78"/>
      <c r="G346" s="8"/>
      <c r="H346" s="8"/>
      <c r="I346" s="8"/>
      <c r="J346" s="54"/>
      <c r="K346" s="55"/>
      <c r="L346" s="54"/>
      <c r="W346" s="13" t="s">
        <v>186</v>
      </c>
    </row>
    <row r="347" spans="1:23" x14ac:dyDescent="0.2">
      <c r="A347" s="8"/>
      <c r="B347" s="50"/>
      <c r="C347" s="80" t="s">
        <v>187</v>
      </c>
      <c r="D347" s="80"/>
      <c r="E347" s="80"/>
      <c r="F347" s="80"/>
      <c r="G347" s="8"/>
      <c r="H347" s="8"/>
      <c r="I347" s="8"/>
      <c r="J347" s="51"/>
      <c r="K347" s="52"/>
      <c r="L347" s="53">
        <v>562366.01</v>
      </c>
      <c r="W347" s="50" t="s">
        <v>187</v>
      </c>
    </row>
    <row r="348" spans="1:23" x14ac:dyDescent="0.2">
      <c r="A348" s="8"/>
      <c r="B348" s="50"/>
      <c r="C348" s="80" t="s">
        <v>188</v>
      </c>
      <c r="D348" s="80"/>
      <c r="E348" s="80"/>
      <c r="F348" s="80"/>
      <c r="G348" s="8"/>
      <c r="H348" s="8"/>
      <c r="I348" s="8"/>
      <c r="J348" s="51"/>
      <c r="K348" s="52"/>
      <c r="L348" s="53">
        <v>1326698.77</v>
      </c>
      <c r="W348" s="50" t="s">
        <v>188</v>
      </c>
    </row>
    <row r="349" spans="1:23" x14ac:dyDescent="0.2">
      <c r="A349" s="8"/>
      <c r="B349" s="50"/>
      <c r="C349" s="80" t="s">
        <v>189</v>
      </c>
      <c r="D349" s="80"/>
      <c r="E349" s="80"/>
      <c r="F349" s="80"/>
      <c r="G349" s="8"/>
      <c r="H349" s="8"/>
      <c r="I349" s="8"/>
      <c r="J349" s="51"/>
      <c r="K349" s="52"/>
      <c r="L349" s="53">
        <v>503714.08</v>
      </c>
      <c r="W349" s="50" t="s">
        <v>189</v>
      </c>
    </row>
    <row r="350" spans="1:23" x14ac:dyDescent="0.2">
      <c r="A350" s="8"/>
      <c r="B350" s="50"/>
      <c r="C350" s="80" t="s">
        <v>190</v>
      </c>
      <c r="D350" s="80"/>
      <c r="E350" s="80"/>
      <c r="F350" s="80"/>
      <c r="G350" s="8"/>
      <c r="H350" s="8"/>
      <c r="I350" s="8"/>
      <c r="J350" s="51"/>
      <c r="K350" s="52"/>
      <c r="L350" s="53">
        <f>9941373.19*0</f>
        <v>0</v>
      </c>
      <c r="W350" s="50" t="s">
        <v>190</v>
      </c>
    </row>
    <row r="351" spans="1:23" x14ac:dyDescent="0.2">
      <c r="A351" s="8"/>
      <c r="B351" s="50"/>
      <c r="C351" s="80" t="s">
        <v>191</v>
      </c>
      <c r="D351" s="80"/>
      <c r="E351" s="80"/>
      <c r="F351" s="80"/>
      <c r="G351" s="8"/>
      <c r="H351" s="8"/>
      <c r="I351" s="8"/>
      <c r="J351" s="51"/>
      <c r="K351" s="52"/>
      <c r="L351" s="56">
        <v>6137.61</v>
      </c>
      <c r="W351" s="50" t="s">
        <v>191</v>
      </c>
    </row>
    <row r="352" spans="1:23" x14ac:dyDescent="0.2">
      <c r="A352" s="8"/>
      <c r="B352" s="50"/>
      <c r="C352" s="80" t="s">
        <v>80</v>
      </c>
      <c r="D352" s="80"/>
      <c r="E352" s="80"/>
      <c r="F352" s="80"/>
      <c r="G352" s="8"/>
      <c r="H352" s="8"/>
      <c r="I352" s="8"/>
      <c r="J352" s="51"/>
      <c r="K352" s="52"/>
      <c r="L352" s="53">
        <v>1066080.0900000001</v>
      </c>
      <c r="W352" s="50" t="s">
        <v>80</v>
      </c>
    </row>
    <row r="353" spans="1:23" x14ac:dyDescent="0.2">
      <c r="A353" s="8"/>
      <c r="B353" s="50"/>
      <c r="C353" s="80" t="s">
        <v>205</v>
      </c>
      <c r="D353" s="80"/>
      <c r="E353" s="80"/>
      <c r="F353" s="80"/>
      <c r="G353" s="8"/>
      <c r="H353" s="8"/>
      <c r="I353" s="8"/>
      <c r="J353" s="51"/>
      <c r="K353" s="52"/>
      <c r="L353" s="53">
        <v>1058902.33</v>
      </c>
      <c r="W353" s="50" t="s">
        <v>205</v>
      </c>
    </row>
    <row r="354" spans="1:23" x14ac:dyDescent="0.2">
      <c r="A354" s="8"/>
      <c r="B354" s="50"/>
      <c r="C354" s="80" t="s">
        <v>206</v>
      </c>
      <c r="D354" s="80"/>
      <c r="E354" s="80"/>
      <c r="F354" s="80"/>
      <c r="G354" s="8"/>
      <c r="H354" s="8"/>
      <c r="I354" s="8"/>
      <c r="J354" s="51"/>
      <c r="K354" s="52"/>
      <c r="L354" s="53">
        <v>546065.54</v>
      </c>
      <c r="W354" s="50" t="s">
        <v>206</v>
      </c>
    </row>
    <row r="355" spans="1:23" hidden="1" x14ac:dyDescent="0.2">
      <c r="A355" s="8"/>
      <c r="B355" s="50"/>
      <c r="C355" s="80" t="s">
        <v>208</v>
      </c>
      <c r="D355" s="80"/>
      <c r="E355" s="80"/>
      <c r="F355" s="80"/>
      <c r="G355" s="8"/>
      <c r="H355" s="8"/>
      <c r="I355" s="8"/>
      <c r="J355" s="51"/>
      <c r="K355" s="52"/>
      <c r="L355" s="51"/>
      <c r="W355" s="50" t="s">
        <v>208</v>
      </c>
    </row>
    <row r="356" spans="1:23" hidden="1" x14ac:dyDescent="0.2">
      <c r="A356" s="8"/>
      <c r="B356" s="50"/>
      <c r="C356" s="80" t="s">
        <v>210</v>
      </c>
      <c r="D356" s="80"/>
      <c r="E356" s="80"/>
      <c r="F356" s="80"/>
      <c r="G356" s="8"/>
      <c r="H356" s="8"/>
      <c r="I356" s="8"/>
      <c r="J356" s="51"/>
      <c r="K356" s="52"/>
      <c r="L356" s="51"/>
      <c r="W356" s="50" t="s">
        <v>210</v>
      </c>
    </row>
    <row r="357" spans="1:23" hidden="1" x14ac:dyDescent="0.2">
      <c r="A357" s="8"/>
      <c r="B357" s="50"/>
      <c r="C357" s="80" t="s">
        <v>211</v>
      </c>
      <c r="D357" s="80"/>
      <c r="E357" s="80"/>
      <c r="F357" s="80"/>
      <c r="G357" s="8"/>
      <c r="H357" s="8"/>
      <c r="I357" s="8"/>
      <c r="J357" s="51"/>
      <c r="K357" s="52"/>
      <c r="L357" s="51"/>
      <c r="W357" s="50" t="s">
        <v>211</v>
      </c>
    </row>
    <row r="358" spans="1:23" hidden="1" x14ac:dyDescent="0.2">
      <c r="A358" s="8"/>
      <c r="B358" s="50"/>
      <c r="C358" s="80" t="s">
        <v>215</v>
      </c>
      <c r="D358" s="80"/>
      <c r="E358" s="80"/>
      <c r="F358" s="80"/>
      <c r="G358" s="8"/>
      <c r="H358" s="8"/>
      <c r="I358" s="8"/>
      <c r="J358" s="51"/>
      <c r="K358" s="52"/>
      <c r="L358" s="51"/>
      <c r="W358" s="50" t="s">
        <v>215</v>
      </c>
    </row>
    <row r="359" spans="1:23" x14ac:dyDescent="0.2">
      <c r="A359" s="8"/>
      <c r="B359" s="50"/>
      <c r="C359" s="80"/>
      <c r="D359" s="80"/>
      <c r="E359" s="80"/>
      <c r="F359" s="80"/>
      <c r="G359" s="8"/>
      <c r="H359" s="8"/>
      <c r="I359" s="8"/>
      <c r="J359" s="51"/>
      <c r="K359" s="52"/>
      <c r="L359" s="51"/>
      <c r="W359" s="50"/>
    </row>
    <row r="360" spans="1:23" x14ac:dyDescent="0.2">
      <c r="A360" s="8"/>
      <c r="B360" s="57"/>
      <c r="C360" s="81" t="s">
        <v>322</v>
      </c>
      <c r="D360" s="81"/>
      <c r="E360" s="81"/>
      <c r="F360" s="81"/>
      <c r="G360" s="8"/>
      <c r="H360" s="8"/>
      <c r="I360" s="8"/>
      <c r="J360" s="19"/>
      <c r="K360" s="58"/>
      <c r="L360" s="20">
        <f>L342</f>
        <v>4003884.339999998</v>
      </c>
      <c r="W360" s="57" t="s">
        <v>322</v>
      </c>
    </row>
    <row r="361" spans="1:23" hidden="1" x14ac:dyDescent="0.2">
      <c r="A361" s="8"/>
      <c r="B361" s="50"/>
      <c r="C361" s="80" t="s">
        <v>323</v>
      </c>
      <c r="D361" s="80"/>
      <c r="E361" s="80"/>
      <c r="F361" s="80"/>
      <c r="G361" s="8"/>
      <c r="H361" s="8"/>
      <c r="I361" s="8"/>
      <c r="J361" s="51"/>
      <c r="K361" s="52"/>
      <c r="L361" s="53">
        <v>13945257.529999999</v>
      </c>
      <c r="W361" s="50" t="s">
        <v>323</v>
      </c>
    </row>
    <row r="362" spans="1:23" x14ac:dyDescent="0.2">
      <c r="A362" s="8"/>
      <c r="B362" s="13"/>
      <c r="C362" s="78" t="s">
        <v>203</v>
      </c>
      <c r="D362" s="78"/>
      <c r="E362" s="78"/>
      <c r="F362" s="78"/>
      <c r="G362" s="8"/>
      <c r="H362" s="8"/>
      <c r="I362" s="8"/>
      <c r="J362" s="54"/>
      <c r="K362" s="55"/>
      <c r="L362" s="54"/>
      <c r="W362" s="13" t="s">
        <v>203</v>
      </c>
    </row>
    <row r="363" spans="1:23" x14ac:dyDescent="0.2">
      <c r="A363" s="8"/>
      <c r="B363" s="50"/>
      <c r="C363" s="80" t="s">
        <v>218</v>
      </c>
      <c r="D363" s="80"/>
      <c r="E363" s="80"/>
      <c r="F363" s="80"/>
      <c r="G363" s="8"/>
      <c r="H363" s="8"/>
      <c r="I363" s="8"/>
      <c r="J363" s="51"/>
      <c r="K363" s="52"/>
      <c r="L363" s="53">
        <f>L345</f>
        <v>2398916.4699999988</v>
      </c>
      <c r="W363" s="50" t="s">
        <v>218</v>
      </c>
    </row>
    <row r="364" spans="1:23" x14ac:dyDescent="0.2">
      <c r="A364" s="8"/>
      <c r="B364" s="13"/>
      <c r="C364" s="78" t="s">
        <v>186</v>
      </c>
      <c r="D364" s="78"/>
      <c r="E364" s="78"/>
      <c r="F364" s="78"/>
      <c r="G364" s="8"/>
      <c r="H364" s="8"/>
      <c r="I364" s="8"/>
      <c r="J364" s="54"/>
      <c r="K364" s="55"/>
      <c r="L364" s="54"/>
      <c r="W364" s="13" t="s">
        <v>186</v>
      </c>
    </row>
    <row r="365" spans="1:23" x14ac:dyDescent="0.2">
      <c r="A365" s="8"/>
      <c r="B365" s="50"/>
      <c r="C365" s="80" t="s">
        <v>187</v>
      </c>
      <c r="D365" s="80"/>
      <c r="E365" s="80"/>
      <c r="F365" s="80"/>
      <c r="G365" s="8"/>
      <c r="H365" s="8"/>
      <c r="I365" s="8"/>
      <c r="J365" s="51"/>
      <c r="K365" s="52"/>
      <c r="L365" s="53">
        <v>562366.01</v>
      </c>
      <c r="W365" s="50" t="s">
        <v>187</v>
      </c>
    </row>
    <row r="366" spans="1:23" x14ac:dyDescent="0.2">
      <c r="A366" s="8"/>
      <c r="B366" s="50"/>
      <c r="C366" s="80" t="s">
        <v>188</v>
      </c>
      <c r="D366" s="80"/>
      <c r="E366" s="80"/>
      <c r="F366" s="80"/>
      <c r="G366" s="8"/>
      <c r="H366" s="8"/>
      <c r="I366" s="8"/>
      <c r="J366" s="51"/>
      <c r="K366" s="52"/>
      <c r="L366" s="53">
        <v>1326698.77</v>
      </c>
      <c r="W366" s="50" t="s">
        <v>188</v>
      </c>
    </row>
    <row r="367" spans="1:23" x14ac:dyDescent="0.2">
      <c r="A367" s="8"/>
      <c r="B367" s="50"/>
      <c r="C367" s="80" t="s">
        <v>189</v>
      </c>
      <c r="D367" s="80"/>
      <c r="E367" s="80"/>
      <c r="F367" s="80"/>
      <c r="G367" s="8"/>
      <c r="H367" s="8"/>
      <c r="I367" s="8"/>
      <c r="J367" s="51"/>
      <c r="K367" s="52"/>
      <c r="L367" s="53">
        <v>503714.08</v>
      </c>
      <c r="W367" s="50" t="s">
        <v>189</v>
      </c>
    </row>
    <row r="368" spans="1:23" x14ac:dyDescent="0.2">
      <c r="A368" s="8"/>
      <c r="B368" s="50"/>
      <c r="C368" s="80" t="s">
        <v>190</v>
      </c>
      <c r="D368" s="80"/>
      <c r="E368" s="80"/>
      <c r="F368" s="80"/>
      <c r="G368" s="8"/>
      <c r="H368" s="8"/>
      <c r="I368" s="8"/>
      <c r="J368" s="51"/>
      <c r="K368" s="52"/>
      <c r="L368" s="53">
        <f>L350</f>
        <v>0</v>
      </c>
      <c r="W368" s="50" t="s">
        <v>190</v>
      </c>
    </row>
    <row r="369" spans="1:23" x14ac:dyDescent="0.2">
      <c r="A369" s="8"/>
      <c r="B369" s="50"/>
      <c r="C369" s="80" t="s">
        <v>191</v>
      </c>
      <c r="D369" s="80"/>
      <c r="E369" s="80"/>
      <c r="F369" s="80"/>
      <c r="G369" s="8"/>
      <c r="H369" s="8"/>
      <c r="I369" s="8"/>
      <c r="J369" s="51"/>
      <c r="K369" s="52"/>
      <c r="L369" s="56">
        <v>6137.61</v>
      </c>
      <c r="W369" s="50" t="s">
        <v>191</v>
      </c>
    </row>
    <row r="370" spans="1:23" x14ac:dyDescent="0.2">
      <c r="A370" s="8"/>
      <c r="B370" s="50"/>
      <c r="C370" s="80" t="s">
        <v>219</v>
      </c>
      <c r="D370" s="80"/>
      <c r="E370" s="80"/>
      <c r="F370" s="80"/>
      <c r="G370" s="8"/>
      <c r="H370" s="8"/>
      <c r="I370" s="8"/>
      <c r="J370" s="51"/>
      <c r="K370" s="52"/>
      <c r="L370" s="53">
        <v>1066080.0900000001</v>
      </c>
      <c r="W370" s="50" t="s">
        <v>219</v>
      </c>
    </row>
    <row r="371" spans="1:23" x14ac:dyDescent="0.2">
      <c r="A371" s="8"/>
      <c r="B371" s="50"/>
      <c r="C371" s="80" t="s">
        <v>220</v>
      </c>
      <c r="D371" s="80"/>
      <c r="E371" s="80"/>
      <c r="F371" s="80"/>
      <c r="G371" s="8"/>
      <c r="H371" s="8"/>
      <c r="I371" s="8"/>
      <c r="J371" s="51"/>
      <c r="K371" s="52"/>
      <c r="L371" s="53">
        <v>1058902.33</v>
      </c>
      <c r="W371" s="50" t="s">
        <v>220</v>
      </c>
    </row>
    <row r="372" spans="1:23" x14ac:dyDescent="0.2">
      <c r="A372" s="8"/>
      <c r="B372" s="50"/>
      <c r="C372" s="80" t="s">
        <v>221</v>
      </c>
      <c r="D372" s="80"/>
      <c r="E372" s="80"/>
      <c r="F372" s="80"/>
      <c r="G372" s="8"/>
      <c r="H372" s="8"/>
      <c r="I372" s="8"/>
      <c r="J372" s="51"/>
      <c r="K372" s="52"/>
      <c r="L372" s="53">
        <v>546065.54</v>
      </c>
      <c r="W372" s="50" t="s">
        <v>221</v>
      </c>
    </row>
    <row r="373" spans="1:23" x14ac:dyDescent="0.2">
      <c r="A373" s="8"/>
      <c r="B373" s="50"/>
      <c r="C373" s="80"/>
      <c r="D373" s="80"/>
      <c r="E373" s="80"/>
      <c r="F373" s="80"/>
      <c r="G373" s="8"/>
      <c r="H373" s="8"/>
      <c r="I373" s="8"/>
      <c r="J373" s="51"/>
      <c r="K373" s="52"/>
      <c r="L373" s="51"/>
      <c r="W373" s="50"/>
    </row>
    <row r="374" spans="1:23" x14ac:dyDescent="0.2">
      <c r="A374" s="8"/>
      <c r="B374" s="50"/>
      <c r="C374" s="80" t="s">
        <v>196</v>
      </c>
      <c r="D374" s="80"/>
      <c r="E374" s="80"/>
      <c r="F374" s="80"/>
      <c r="G374" s="8"/>
      <c r="H374" s="8"/>
      <c r="I374" s="8"/>
      <c r="J374" s="51"/>
      <c r="K374" s="52"/>
      <c r="L374" s="51"/>
      <c r="W374" s="50" t="s">
        <v>196</v>
      </c>
    </row>
    <row r="375" spans="1:23" hidden="1" x14ac:dyDescent="0.2">
      <c r="A375" s="8"/>
      <c r="B375" s="50"/>
      <c r="C375" s="80" t="s">
        <v>224</v>
      </c>
      <c r="D375" s="80"/>
      <c r="E375" s="80"/>
      <c r="F375" s="80"/>
      <c r="G375" s="8"/>
      <c r="H375" s="8"/>
      <c r="I375" s="8"/>
      <c r="J375" s="51"/>
      <c r="K375" s="52"/>
      <c r="L375" s="56">
        <v>30950.43</v>
      </c>
      <c r="W375" s="50" t="s">
        <v>224</v>
      </c>
    </row>
    <row r="376" spans="1:23" x14ac:dyDescent="0.2">
      <c r="A376" s="8"/>
      <c r="B376" s="50"/>
      <c r="C376" s="80" t="s">
        <v>197</v>
      </c>
      <c r="D376" s="80"/>
      <c r="E376" s="80"/>
      <c r="F376" s="80"/>
      <c r="G376" s="8"/>
      <c r="H376" s="8"/>
      <c r="I376" s="8"/>
      <c r="J376" s="51"/>
      <c r="K376" s="52"/>
      <c r="L376" s="53">
        <f>L159</f>
        <v>0</v>
      </c>
      <c r="W376" s="50" t="s">
        <v>197</v>
      </c>
    </row>
    <row r="377" spans="1:23" hidden="1" x14ac:dyDescent="0.2">
      <c r="A377" s="8"/>
      <c r="B377" s="50"/>
      <c r="C377" s="80" t="s">
        <v>225</v>
      </c>
      <c r="D377" s="80"/>
      <c r="E377" s="80"/>
      <c r="F377" s="80"/>
      <c r="G377" s="8"/>
      <c r="H377" s="8"/>
      <c r="I377" s="8"/>
      <c r="J377" s="51"/>
      <c r="K377" s="52"/>
      <c r="L377" s="51"/>
      <c r="W377" s="50" t="s">
        <v>225</v>
      </c>
    </row>
    <row r="378" spans="1:23" x14ac:dyDescent="0.2">
      <c r="A378" s="8"/>
      <c r="B378" s="50"/>
      <c r="C378" s="80" t="s">
        <v>198</v>
      </c>
      <c r="D378" s="80"/>
      <c r="E378" s="80"/>
      <c r="F378" s="80"/>
      <c r="G378" s="6">
        <v>857.04600000000005</v>
      </c>
      <c r="H378" s="8"/>
      <c r="I378" s="8"/>
      <c r="J378" s="51"/>
      <c r="K378" s="52"/>
      <c r="L378" s="52"/>
      <c r="W378" s="50" t="s">
        <v>198</v>
      </c>
    </row>
    <row r="379" spans="1:23" x14ac:dyDescent="0.2">
      <c r="A379" s="8"/>
      <c r="B379" s="50"/>
      <c r="C379" s="80" t="s">
        <v>199</v>
      </c>
      <c r="D379" s="80"/>
      <c r="E379" s="80"/>
      <c r="F379" s="80"/>
      <c r="G379" s="6">
        <v>545.45395199999996</v>
      </c>
      <c r="H379" s="8"/>
      <c r="I379" s="8"/>
      <c r="J379" s="51"/>
      <c r="K379" s="52"/>
      <c r="L379" s="52"/>
      <c r="W379" s="50" t="s">
        <v>199</v>
      </c>
    </row>
    <row r="380" spans="1:23" hidden="1" x14ac:dyDescent="0.2">
      <c r="A380" s="8"/>
      <c r="B380" s="50"/>
      <c r="C380" s="80" t="s">
        <v>227</v>
      </c>
      <c r="D380" s="80"/>
      <c r="E380" s="80"/>
      <c r="F380" s="80"/>
      <c r="G380" s="8"/>
      <c r="H380" s="8"/>
      <c r="I380" s="8"/>
      <c r="J380" s="51"/>
      <c r="K380" s="52"/>
      <c r="L380" s="59">
        <v>1402.4999519999999</v>
      </c>
      <c r="W380" s="50" t="s">
        <v>227</v>
      </c>
    </row>
    <row r="381" spans="1:23" hidden="1" x14ac:dyDescent="0.2">
      <c r="A381" s="8"/>
      <c r="B381" s="50"/>
      <c r="C381" s="80" t="s">
        <v>230</v>
      </c>
      <c r="D381" s="80"/>
      <c r="E381" s="80"/>
      <c r="F381" s="80"/>
      <c r="G381" s="8"/>
      <c r="H381" s="8"/>
      <c r="I381" s="8"/>
      <c r="J381" s="51"/>
      <c r="K381" s="52"/>
      <c r="L381" s="53">
        <v>562366.01</v>
      </c>
      <c r="W381" s="50" t="s">
        <v>230</v>
      </c>
    </row>
    <row r="382" spans="1:23" hidden="1" x14ac:dyDescent="0.2">
      <c r="A382" s="8"/>
      <c r="B382" s="50"/>
      <c r="C382" s="80" t="s">
        <v>231</v>
      </c>
      <c r="D382" s="80"/>
      <c r="E382" s="80"/>
      <c r="F382" s="80"/>
      <c r="G382" s="8"/>
      <c r="H382" s="8"/>
      <c r="I382" s="8"/>
      <c r="J382" s="51"/>
      <c r="K382" s="52"/>
      <c r="L382" s="53">
        <v>1326698.77</v>
      </c>
      <c r="W382" s="50" t="s">
        <v>231</v>
      </c>
    </row>
    <row r="383" spans="1:23" hidden="1" x14ac:dyDescent="0.2">
      <c r="A383" s="8"/>
      <c r="B383" s="50"/>
      <c r="C383" s="80" t="s">
        <v>232</v>
      </c>
      <c r="D383" s="80"/>
      <c r="E383" s="80"/>
      <c r="F383" s="80"/>
      <c r="G383" s="8"/>
      <c r="H383" s="8"/>
      <c r="I383" s="8"/>
      <c r="J383" s="51"/>
      <c r="K383" s="52"/>
      <c r="L383" s="53">
        <v>503714.08</v>
      </c>
      <c r="W383" s="50" t="s">
        <v>232</v>
      </c>
    </row>
    <row r="384" spans="1:23" hidden="1" x14ac:dyDescent="0.2">
      <c r="A384" s="8"/>
      <c r="B384" s="50"/>
      <c r="C384" s="80" t="s">
        <v>233</v>
      </c>
      <c r="D384" s="80"/>
      <c r="E384" s="80"/>
      <c r="F384" s="80"/>
      <c r="G384" s="8"/>
      <c r="H384" s="8"/>
      <c r="I384" s="8"/>
      <c r="J384" s="51"/>
      <c r="K384" s="52"/>
      <c r="L384" s="53">
        <v>9941373.1899999995</v>
      </c>
      <c r="W384" s="50" t="s">
        <v>233</v>
      </c>
    </row>
    <row r="385" spans="1:23" hidden="1" x14ac:dyDescent="0.2">
      <c r="A385" s="8"/>
      <c r="B385" s="50"/>
      <c r="C385" s="80" t="s">
        <v>234</v>
      </c>
      <c r="D385" s="80"/>
      <c r="E385" s="80"/>
      <c r="F385" s="80"/>
      <c r="G385" s="8"/>
      <c r="H385" s="8"/>
      <c r="I385" s="8"/>
      <c r="J385" s="51"/>
      <c r="K385" s="52"/>
      <c r="L385" s="53">
        <v>1066080.0900000001</v>
      </c>
      <c r="W385" s="50" t="s">
        <v>234</v>
      </c>
    </row>
    <row r="386" spans="1:23" hidden="1" x14ac:dyDescent="0.2">
      <c r="A386" s="8"/>
      <c r="B386" s="50"/>
      <c r="C386" s="80" t="s">
        <v>235</v>
      </c>
      <c r="D386" s="80"/>
      <c r="E386" s="80"/>
      <c r="F386" s="80"/>
      <c r="G386" s="8"/>
      <c r="H386" s="8"/>
      <c r="I386" s="8"/>
      <c r="J386" s="51"/>
      <c r="K386" s="52"/>
      <c r="L386" s="53">
        <v>1058902.33</v>
      </c>
      <c r="W386" s="50" t="s">
        <v>235</v>
      </c>
    </row>
    <row r="387" spans="1:23" hidden="1" x14ac:dyDescent="0.2">
      <c r="A387" s="8"/>
      <c r="B387" s="50"/>
      <c r="C387" s="80" t="s">
        <v>236</v>
      </c>
      <c r="D387" s="80"/>
      <c r="E387" s="80"/>
      <c r="F387" s="80"/>
      <c r="G387" s="8"/>
      <c r="H387" s="8"/>
      <c r="I387" s="8"/>
      <c r="J387" s="51"/>
      <c r="K387" s="52"/>
      <c r="L387" s="53">
        <v>546065.54</v>
      </c>
      <c r="W387" s="50" t="s">
        <v>236</v>
      </c>
    </row>
    <row r="388" spans="1:23" ht="24" hidden="1" x14ac:dyDescent="0.2">
      <c r="A388" s="8"/>
      <c r="B388" s="50"/>
      <c r="C388" s="80" t="s">
        <v>237</v>
      </c>
      <c r="D388" s="80"/>
      <c r="E388" s="80"/>
      <c r="F388" s="80"/>
      <c r="G388" s="8"/>
      <c r="H388" s="8"/>
      <c r="I388" s="8"/>
      <c r="J388" s="51"/>
      <c r="K388" s="52"/>
      <c r="L388" s="53">
        <v>9910422.7599999998</v>
      </c>
      <c r="W388" s="50" t="s">
        <v>237</v>
      </c>
    </row>
    <row r="389" spans="1:23" hidden="1" x14ac:dyDescent="0.2">
      <c r="A389" s="8"/>
      <c r="B389" s="50"/>
      <c r="C389" s="80" t="s">
        <v>238</v>
      </c>
      <c r="D389" s="80"/>
      <c r="E389" s="80"/>
      <c r="F389" s="80"/>
      <c r="G389" s="8"/>
      <c r="H389" s="8"/>
      <c r="I389" s="8"/>
      <c r="J389" s="51"/>
      <c r="K389" s="52"/>
      <c r="L389" s="56">
        <v>6137.61</v>
      </c>
      <c r="W389" s="50" t="s">
        <v>238</v>
      </c>
    </row>
    <row r="390" spans="1:23" hidden="1" x14ac:dyDescent="0.2">
      <c r="A390" s="8"/>
      <c r="B390" s="50"/>
      <c r="C390" s="80" t="s">
        <v>239</v>
      </c>
      <c r="D390" s="80"/>
      <c r="E390" s="80"/>
      <c r="F390" s="80"/>
      <c r="G390" s="8"/>
      <c r="H390" s="8"/>
      <c r="I390" s="8"/>
      <c r="J390" s="51"/>
      <c r="K390" s="52"/>
      <c r="L390" s="53">
        <v>12340289.66</v>
      </c>
      <c r="W390" s="50" t="s">
        <v>239</v>
      </c>
    </row>
    <row r="391" spans="1:23" hidden="1" x14ac:dyDescent="0.2">
      <c r="A391" s="8"/>
      <c r="B391" s="50"/>
      <c r="C391" s="80" t="s">
        <v>240</v>
      </c>
      <c r="D391" s="80"/>
      <c r="E391" s="80"/>
      <c r="F391" s="80"/>
      <c r="G391" s="8"/>
      <c r="H391" s="8"/>
      <c r="I391" s="8"/>
      <c r="J391" s="51"/>
      <c r="K391" s="52"/>
      <c r="L391" s="59">
        <v>857.04600000000005</v>
      </c>
      <c r="W391" s="50" t="s">
        <v>240</v>
      </c>
    </row>
    <row r="392" spans="1:23" hidden="1" x14ac:dyDescent="0.2">
      <c r="A392" s="8"/>
      <c r="B392" s="50"/>
      <c r="C392" s="80" t="s">
        <v>241</v>
      </c>
      <c r="D392" s="80"/>
      <c r="E392" s="80"/>
      <c r="F392" s="80"/>
      <c r="G392" s="8"/>
      <c r="H392" s="8"/>
      <c r="I392" s="8"/>
      <c r="J392" s="51"/>
      <c r="K392" s="52"/>
      <c r="L392" s="59">
        <v>545.45395199999996</v>
      </c>
      <c r="W392" s="50" t="s">
        <v>241</v>
      </c>
    </row>
    <row r="393" spans="1:23" ht="24" hidden="1" x14ac:dyDescent="0.2">
      <c r="A393" s="8"/>
      <c r="B393" s="50"/>
      <c r="C393" s="80" t="s">
        <v>242</v>
      </c>
      <c r="D393" s="80"/>
      <c r="E393" s="80"/>
      <c r="F393" s="80"/>
      <c r="G393" s="8"/>
      <c r="H393" s="8"/>
      <c r="I393" s="8"/>
      <c r="J393" s="51"/>
      <c r="K393" s="52"/>
      <c r="L393" s="59">
        <v>1402.4999519999999</v>
      </c>
      <c r="W393" s="50" t="s">
        <v>242</v>
      </c>
    </row>
    <row r="394" spans="1:23" hidden="1" x14ac:dyDescent="0.2">
      <c r="A394" s="8"/>
      <c r="B394" s="50"/>
      <c r="C394" s="80" t="s">
        <v>243</v>
      </c>
      <c r="D394" s="80"/>
      <c r="E394" s="80"/>
      <c r="F394" s="80"/>
      <c r="G394" s="8"/>
      <c r="H394" s="8"/>
      <c r="I394" s="8"/>
      <c r="J394" s="51"/>
      <c r="K394" s="52"/>
      <c r="L394" s="51"/>
      <c r="W394" s="50" t="s">
        <v>243</v>
      </c>
    </row>
    <row r="395" spans="1:23" hidden="1" x14ac:dyDescent="0.2">
      <c r="A395" s="8"/>
      <c r="B395" s="50"/>
      <c r="C395" s="80" t="s">
        <v>244</v>
      </c>
      <c r="D395" s="80"/>
      <c r="E395" s="80"/>
      <c r="F395" s="80"/>
      <c r="G395" s="8"/>
      <c r="H395" s="8"/>
      <c r="I395" s="8"/>
      <c r="J395" s="51"/>
      <c r="K395" s="52"/>
      <c r="L395" s="51"/>
      <c r="W395" s="50" t="s">
        <v>244</v>
      </c>
    </row>
    <row r="396" spans="1:23" hidden="1" x14ac:dyDescent="0.2">
      <c r="A396" s="8"/>
      <c r="B396" s="50"/>
      <c r="C396" s="80" t="s">
        <v>245</v>
      </c>
      <c r="D396" s="80"/>
      <c r="E396" s="80"/>
      <c r="F396" s="80"/>
      <c r="G396" s="8"/>
      <c r="H396" s="8"/>
      <c r="I396" s="8"/>
      <c r="J396" s="51"/>
      <c r="K396" s="52"/>
      <c r="L396" s="51"/>
      <c r="W396" s="50" t="s">
        <v>245</v>
      </c>
    </row>
    <row r="397" spans="1:23" hidden="1" x14ac:dyDescent="0.2">
      <c r="A397" s="8"/>
      <c r="B397" s="50"/>
      <c r="C397" s="80" t="s">
        <v>246</v>
      </c>
      <c r="D397" s="80"/>
      <c r="E397" s="80"/>
      <c r="F397" s="80"/>
      <c r="G397" s="8"/>
      <c r="H397" s="8"/>
      <c r="I397" s="8"/>
      <c r="J397" s="51"/>
      <c r="K397" s="52"/>
      <c r="L397" s="51"/>
      <c r="W397" s="50" t="s">
        <v>246</v>
      </c>
    </row>
    <row r="398" spans="1:23" hidden="1" x14ac:dyDescent="0.2">
      <c r="A398" s="8"/>
      <c r="B398" s="50"/>
      <c r="C398" s="80" t="s">
        <v>247</v>
      </c>
      <c r="D398" s="80"/>
      <c r="E398" s="80"/>
      <c r="F398" s="80"/>
      <c r="G398" s="8"/>
      <c r="H398" s="8"/>
      <c r="I398" s="8"/>
      <c r="J398" s="51"/>
      <c r="K398" s="52"/>
      <c r="L398" s="51"/>
      <c r="W398" s="50" t="s">
        <v>247</v>
      </c>
    </row>
    <row r="399" spans="1:23" hidden="1" x14ac:dyDescent="0.2">
      <c r="A399" s="8"/>
      <c r="B399" s="50"/>
      <c r="C399" s="80" t="s">
        <v>248</v>
      </c>
      <c r="D399" s="80"/>
      <c r="E399" s="80"/>
      <c r="F399" s="80"/>
      <c r="G399" s="8"/>
      <c r="H399" s="8"/>
      <c r="I399" s="8"/>
      <c r="J399" s="51"/>
      <c r="K399" s="52"/>
      <c r="L399" s="51"/>
      <c r="W399" s="50" t="s">
        <v>248</v>
      </c>
    </row>
    <row r="400" spans="1:23" hidden="1" x14ac:dyDescent="0.2">
      <c r="A400" s="8"/>
      <c r="B400" s="50"/>
      <c r="C400" s="80" t="s">
        <v>249</v>
      </c>
      <c r="D400" s="80"/>
      <c r="E400" s="80"/>
      <c r="F400" s="80"/>
      <c r="G400" s="8"/>
      <c r="H400" s="8"/>
      <c r="I400" s="8"/>
      <c r="J400" s="51"/>
      <c r="K400" s="52"/>
      <c r="L400" s="51"/>
      <c r="W400" s="50" t="s">
        <v>249</v>
      </c>
    </row>
    <row r="401" spans="1:23" ht="24" hidden="1" x14ac:dyDescent="0.2">
      <c r="A401" s="8"/>
      <c r="B401" s="50"/>
      <c r="C401" s="80" t="s">
        <v>250</v>
      </c>
      <c r="D401" s="80"/>
      <c r="E401" s="80"/>
      <c r="F401" s="80"/>
      <c r="G401" s="8"/>
      <c r="H401" s="8"/>
      <c r="I401" s="8"/>
      <c r="J401" s="51"/>
      <c r="K401" s="52"/>
      <c r="L401" s="51"/>
      <c r="W401" s="50" t="s">
        <v>250</v>
      </c>
    </row>
    <row r="402" spans="1:23" hidden="1" x14ac:dyDescent="0.2">
      <c r="A402" s="8"/>
      <c r="B402" s="50"/>
      <c r="C402" s="80" t="s">
        <v>251</v>
      </c>
      <c r="D402" s="80"/>
      <c r="E402" s="80"/>
      <c r="F402" s="80"/>
      <c r="G402" s="8"/>
      <c r="H402" s="8"/>
      <c r="I402" s="8"/>
      <c r="J402" s="51"/>
      <c r="K402" s="52"/>
      <c r="L402" s="51"/>
      <c r="W402" s="50" t="s">
        <v>251</v>
      </c>
    </row>
    <row r="403" spans="1:23" hidden="1" x14ac:dyDescent="0.2">
      <c r="A403" s="8"/>
      <c r="B403" s="50"/>
      <c r="C403" s="80" t="s">
        <v>252</v>
      </c>
      <c r="D403" s="80"/>
      <c r="E403" s="80"/>
      <c r="F403" s="80"/>
      <c r="G403" s="8"/>
      <c r="H403" s="8"/>
      <c r="I403" s="8"/>
      <c r="J403" s="51"/>
      <c r="K403" s="52"/>
      <c r="L403" s="51"/>
      <c r="W403" s="50" t="s">
        <v>252</v>
      </c>
    </row>
    <row r="404" spans="1:23" hidden="1" x14ac:dyDescent="0.2">
      <c r="A404" s="8"/>
      <c r="B404" s="50"/>
      <c r="C404" s="80" t="s">
        <v>253</v>
      </c>
      <c r="D404" s="80"/>
      <c r="E404" s="80"/>
      <c r="F404" s="80"/>
      <c r="G404" s="8"/>
      <c r="H404" s="8"/>
      <c r="I404" s="8"/>
      <c r="J404" s="51"/>
      <c r="K404" s="52"/>
      <c r="L404" s="51"/>
      <c r="W404" s="50" t="s">
        <v>253</v>
      </c>
    </row>
    <row r="405" spans="1:23" hidden="1" x14ac:dyDescent="0.2">
      <c r="A405" s="8"/>
      <c r="B405" s="50"/>
      <c r="C405" s="80" t="s">
        <v>254</v>
      </c>
      <c r="D405" s="80"/>
      <c r="E405" s="80"/>
      <c r="F405" s="80"/>
      <c r="G405" s="8"/>
      <c r="H405" s="8"/>
      <c r="I405" s="8"/>
      <c r="J405" s="51"/>
      <c r="K405" s="52"/>
      <c r="L405" s="51"/>
      <c r="W405" s="50" t="s">
        <v>254</v>
      </c>
    </row>
    <row r="406" spans="1:23" hidden="1" x14ac:dyDescent="0.2">
      <c r="A406" s="8"/>
      <c r="B406" s="50"/>
      <c r="C406" s="80" t="s">
        <v>255</v>
      </c>
      <c r="D406" s="80"/>
      <c r="E406" s="80"/>
      <c r="F406" s="80"/>
      <c r="G406" s="8"/>
      <c r="H406" s="8"/>
      <c r="I406" s="8"/>
      <c r="J406" s="51"/>
      <c r="K406" s="52"/>
      <c r="L406" s="51"/>
      <c r="W406" s="50" t="s">
        <v>255</v>
      </c>
    </row>
    <row r="407" spans="1:23" hidden="1" x14ac:dyDescent="0.2">
      <c r="A407" s="8"/>
      <c r="B407" s="50"/>
      <c r="C407" s="80" t="s">
        <v>256</v>
      </c>
      <c r="D407" s="80"/>
      <c r="E407" s="80"/>
      <c r="F407" s="80"/>
      <c r="G407" s="8"/>
      <c r="H407" s="8"/>
      <c r="I407" s="8"/>
      <c r="J407" s="51"/>
      <c r="K407" s="52"/>
      <c r="L407" s="51"/>
      <c r="W407" s="50" t="s">
        <v>256</v>
      </c>
    </row>
    <row r="408" spans="1:23" hidden="1" x14ac:dyDescent="0.2">
      <c r="A408" s="8"/>
      <c r="B408" s="50"/>
      <c r="C408" s="80" t="s">
        <v>257</v>
      </c>
      <c r="D408" s="80"/>
      <c r="E408" s="80"/>
      <c r="F408" s="80"/>
      <c r="G408" s="8"/>
      <c r="H408" s="8"/>
      <c r="I408" s="8"/>
      <c r="J408" s="51"/>
      <c r="K408" s="52"/>
      <c r="L408" s="51"/>
      <c r="W408" s="50" t="s">
        <v>257</v>
      </c>
    </row>
    <row r="409" spans="1:23" hidden="1" x14ac:dyDescent="0.2">
      <c r="A409" s="8"/>
      <c r="B409" s="50"/>
      <c r="C409" s="80" t="s">
        <v>258</v>
      </c>
      <c r="D409" s="80"/>
      <c r="E409" s="80"/>
      <c r="F409" s="80"/>
      <c r="G409" s="8"/>
      <c r="H409" s="8"/>
      <c r="I409" s="8"/>
      <c r="J409" s="51"/>
      <c r="K409" s="52"/>
      <c r="L409" s="51"/>
      <c r="W409" s="50" t="s">
        <v>258</v>
      </c>
    </row>
    <row r="410" spans="1:23" hidden="1" x14ac:dyDescent="0.2">
      <c r="A410" s="8"/>
      <c r="B410" s="50"/>
      <c r="C410" s="80" t="s">
        <v>259</v>
      </c>
      <c r="D410" s="80"/>
      <c r="E410" s="80"/>
      <c r="F410" s="80"/>
      <c r="G410" s="8"/>
      <c r="H410" s="8"/>
      <c r="I410" s="8"/>
      <c r="J410" s="51"/>
      <c r="K410" s="52"/>
      <c r="L410" s="51"/>
      <c r="W410" s="50" t="s">
        <v>259</v>
      </c>
    </row>
    <row r="411" spans="1:23" hidden="1" x14ac:dyDescent="0.2">
      <c r="A411" s="8"/>
      <c r="B411" s="50"/>
      <c r="C411" s="80" t="s">
        <v>260</v>
      </c>
      <c r="D411" s="80"/>
      <c r="E411" s="80"/>
      <c r="F411" s="80"/>
      <c r="G411" s="8"/>
      <c r="H411" s="8"/>
      <c r="I411" s="8"/>
      <c r="J411" s="51"/>
      <c r="K411" s="52"/>
      <c r="L411" s="51"/>
      <c r="W411" s="50" t="s">
        <v>260</v>
      </c>
    </row>
    <row r="412" spans="1:23" hidden="1" x14ac:dyDescent="0.2">
      <c r="A412" s="8"/>
      <c r="B412" s="50"/>
      <c r="C412" s="80" t="s">
        <v>261</v>
      </c>
      <c r="D412" s="80"/>
      <c r="E412" s="80"/>
      <c r="F412" s="80"/>
      <c r="G412" s="8"/>
      <c r="H412" s="8"/>
      <c r="I412" s="8"/>
      <c r="J412" s="51"/>
      <c r="K412" s="52"/>
      <c r="L412" s="51"/>
      <c r="W412" s="50" t="s">
        <v>261</v>
      </c>
    </row>
    <row r="413" spans="1:23" hidden="1" x14ac:dyDescent="0.2">
      <c r="A413" s="8"/>
      <c r="B413" s="50"/>
      <c r="C413" s="80" t="s">
        <v>262</v>
      </c>
      <c r="D413" s="80"/>
      <c r="E413" s="80"/>
      <c r="F413" s="80"/>
      <c r="G413" s="8"/>
      <c r="H413" s="8"/>
      <c r="I413" s="8"/>
      <c r="J413" s="51"/>
      <c r="K413" s="52"/>
      <c r="L413" s="51"/>
      <c r="W413" s="50" t="s">
        <v>262</v>
      </c>
    </row>
    <row r="414" spans="1:23" ht="24" hidden="1" x14ac:dyDescent="0.2">
      <c r="A414" s="8"/>
      <c r="B414" s="50"/>
      <c r="C414" s="80" t="s">
        <v>263</v>
      </c>
      <c r="D414" s="80"/>
      <c r="E414" s="80"/>
      <c r="F414" s="80"/>
      <c r="G414" s="8"/>
      <c r="H414" s="8"/>
      <c r="I414" s="8"/>
      <c r="J414" s="51"/>
      <c r="K414" s="52"/>
      <c r="L414" s="51"/>
      <c r="W414" s="50" t="s">
        <v>263</v>
      </c>
    </row>
    <row r="415" spans="1:23" hidden="1" x14ac:dyDescent="0.2">
      <c r="A415" s="8"/>
      <c r="B415" s="50"/>
      <c r="C415" s="80" t="s">
        <v>264</v>
      </c>
      <c r="D415" s="80"/>
      <c r="E415" s="80"/>
      <c r="F415" s="80"/>
      <c r="G415" s="8"/>
      <c r="H415" s="8"/>
      <c r="I415" s="8"/>
      <c r="J415" s="51"/>
      <c r="K415" s="52"/>
      <c r="L415" s="51"/>
      <c r="W415" s="50" t="s">
        <v>264</v>
      </c>
    </row>
    <row r="416" spans="1:23" hidden="1" x14ac:dyDescent="0.2">
      <c r="A416" s="8"/>
      <c r="B416" s="50"/>
      <c r="C416" s="80" t="s">
        <v>265</v>
      </c>
      <c r="D416" s="80"/>
      <c r="E416" s="80"/>
      <c r="F416" s="80"/>
      <c r="G416" s="8"/>
      <c r="H416" s="8"/>
      <c r="I416" s="8"/>
      <c r="J416" s="51"/>
      <c r="K416" s="52"/>
      <c r="L416" s="51"/>
      <c r="W416" s="50" t="s">
        <v>265</v>
      </c>
    </row>
    <row r="417" spans="1:23" hidden="1" x14ac:dyDescent="0.2">
      <c r="A417" s="8"/>
      <c r="B417" s="50"/>
      <c r="C417" s="80" t="s">
        <v>266</v>
      </c>
      <c r="D417" s="80"/>
      <c r="E417" s="80"/>
      <c r="F417" s="80"/>
      <c r="G417" s="8"/>
      <c r="H417" s="8"/>
      <c r="I417" s="8"/>
      <c r="J417" s="51"/>
      <c r="K417" s="52"/>
      <c r="L417" s="51"/>
      <c r="W417" s="50" t="s">
        <v>266</v>
      </c>
    </row>
    <row r="418" spans="1:23" hidden="1" x14ac:dyDescent="0.2">
      <c r="A418" s="8"/>
      <c r="B418" s="50"/>
      <c r="C418" s="80" t="s">
        <v>267</v>
      </c>
      <c r="D418" s="80"/>
      <c r="E418" s="80"/>
      <c r="F418" s="80"/>
      <c r="G418" s="8"/>
      <c r="H418" s="8"/>
      <c r="I418" s="8"/>
      <c r="J418" s="51"/>
      <c r="K418" s="52"/>
      <c r="L418" s="51"/>
      <c r="W418" s="50" t="s">
        <v>267</v>
      </c>
    </row>
    <row r="419" spans="1:23" ht="24" hidden="1" x14ac:dyDescent="0.2">
      <c r="A419" s="8"/>
      <c r="B419" s="50"/>
      <c r="C419" s="80" t="s">
        <v>268</v>
      </c>
      <c r="D419" s="80"/>
      <c r="E419" s="80"/>
      <c r="F419" s="80"/>
      <c r="G419" s="8"/>
      <c r="H419" s="8"/>
      <c r="I419" s="8"/>
      <c r="J419" s="51"/>
      <c r="K419" s="52"/>
      <c r="L419" s="51"/>
      <c r="W419" s="50" t="s">
        <v>268</v>
      </c>
    </row>
    <row r="420" spans="1:23" hidden="1" x14ac:dyDescent="0.2">
      <c r="A420" s="8"/>
      <c r="B420" s="50"/>
      <c r="C420" s="80" t="s">
        <v>269</v>
      </c>
      <c r="D420" s="80"/>
      <c r="E420" s="80"/>
      <c r="F420" s="80"/>
      <c r="G420" s="8"/>
      <c r="H420" s="8"/>
      <c r="I420" s="8"/>
      <c r="J420" s="51"/>
      <c r="K420" s="52"/>
      <c r="L420" s="53">
        <v>562366.01</v>
      </c>
      <c r="W420" s="50" t="s">
        <v>269</v>
      </c>
    </row>
    <row r="421" spans="1:23" hidden="1" x14ac:dyDescent="0.2">
      <c r="A421" s="8"/>
      <c r="B421" s="50"/>
      <c r="C421" s="80" t="s">
        <v>270</v>
      </c>
      <c r="D421" s="80"/>
      <c r="E421" s="80"/>
      <c r="F421" s="80"/>
      <c r="G421" s="8"/>
      <c r="H421" s="8"/>
      <c r="I421" s="8"/>
      <c r="J421" s="51"/>
      <c r="K421" s="52"/>
      <c r="L421" s="53">
        <v>1326698.77</v>
      </c>
      <c r="W421" s="50" t="s">
        <v>270</v>
      </c>
    </row>
    <row r="422" spans="1:23" hidden="1" x14ac:dyDescent="0.2">
      <c r="A422" s="8"/>
      <c r="B422" s="50"/>
      <c r="C422" s="80" t="s">
        <v>271</v>
      </c>
      <c r="D422" s="80"/>
      <c r="E422" s="80"/>
      <c r="F422" s="80"/>
      <c r="G422" s="8"/>
      <c r="H422" s="8"/>
      <c r="I422" s="8"/>
      <c r="J422" s="51"/>
      <c r="K422" s="52"/>
      <c r="L422" s="53">
        <v>503714.08</v>
      </c>
      <c r="W422" s="50" t="s">
        <v>271</v>
      </c>
    </row>
    <row r="423" spans="1:23" hidden="1" x14ac:dyDescent="0.2">
      <c r="A423" s="8"/>
      <c r="B423" s="50"/>
      <c r="C423" s="80" t="s">
        <v>272</v>
      </c>
      <c r="D423" s="80"/>
      <c r="E423" s="80"/>
      <c r="F423" s="80"/>
      <c r="G423" s="8"/>
      <c r="H423" s="8"/>
      <c r="I423" s="8"/>
      <c r="J423" s="51"/>
      <c r="K423" s="52"/>
      <c r="L423" s="53">
        <v>9941373.1899999995</v>
      </c>
      <c r="W423" s="50" t="s">
        <v>272</v>
      </c>
    </row>
    <row r="424" spans="1:23" hidden="1" x14ac:dyDescent="0.2">
      <c r="A424" s="8"/>
      <c r="B424" s="50"/>
      <c r="C424" s="80" t="s">
        <v>273</v>
      </c>
      <c r="D424" s="80"/>
      <c r="E424" s="80"/>
      <c r="F424" s="80"/>
      <c r="G424" s="8"/>
      <c r="H424" s="8"/>
      <c r="I424" s="8"/>
      <c r="J424" s="51"/>
      <c r="K424" s="52"/>
      <c r="L424" s="56">
        <v>6137.61</v>
      </c>
      <c r="W424" s="50" t="s">
        <v>273</v>
      </c>
    </row>
    <row r="425" spans="1:23" hidden="1" x14ac:dyDescent="0.2">
      <c r="A425" s="8"/>
      <c r="B425" s="50"/>
      <c r="C425" s="80" t="s">
        <v>274</v>
      </c>
      <c r="D425" s="80"/>
      <c r="E425" s="80"/>
      <c r="F425" s="80"/>
      <c r="G425" s="8"/>
      <c r="H425" s="8"/>
      <c r="I425" s="8"/>
      <c r="J425" s="51"/>
      <c r="K425" s="52"/>
      <c r="L425" s="53">
        <v>1058902.33</v>
      </c>
      <c r="W425" s="50" t="s">
        <v>274</v>
      </c>
    </row>
    <row r="426" spans="1:23" hidden="1" x14ac:dyDescent="0.2">
      <c r="A426" s="8"/>
      <c r="B426" s="50"/>
      <c r="C426" s="80" t="s">
        <v>275</v>
      </c>
      <c r="D426" s="80"/>
      <c r="E426" s="80"/>
      <c r="F426" s="80"/>
      <c r="G426" s="8"/>
      <c r="H426" s="8"/>
      <c r="I426" s="8"/>
      <c r="J426" s="51"/>
      <c r="K426" s="52"/>
      <c r="L426" s="53">
        <v>546065.54</v>
      </c>
      <c r="W426" s="50" t="s">
        <v>275</v>
      </c>
    </row>
    <row r="427" spans="1:23" hidden="1" x14ac:dyDescent="0.2">
      <c r="A427" s="8"/>
      <c r="B427" s="50"/>
      <c r="C427" s="80" t="s">
        <v>276</v>
      </c>
      <c r="D427" s="80"/>
      <c r="E427" s="80"/>
      <c r="F427" s="80"/>
      <c r="G427" s="8"/>
      <c r="H427" s="8"/>
      <c r="I427" s="8"/>
      <c r="J427" s="51"/>
      <c r="K427" s="52"/>
      <c r="L427" s="53">
        <v>1066080.0900000001</v>
      </c>
      <c r="W427" s="50" t="s">
        <v>276</v>
      </c>
    </row>
    <row r="428" spans="1:23" hidden="1" x14ac:dyDescent="0.2">
      <c r="A428" s="8"/>
      <c r="B428" s="50"/>
      <c r="C428" s="80" t="s">
        <v>277</v>
      </c>
      <c r="D428" s="80"/>
      <c r="E428" s="80"/>
      <c r="F428" s="80"/>
      <c r="G428" s="8"/>
      <c r="H428" s="8"/>
      <c r="I428" s="8"/>
      <c r="J428" s="51"/>
      <c r="K428" s="52"/>
      <c r="L428" s="53">
        <v>12340289.66</v>
      </c>
      <c r="W428" s="50" t="s">
        <v>277</v>
      </c>
    </row>
    <row r="429" spans="1:23" hidden="1" x14ac:dyDescent="0.2">
      <c r="A429" s="8"/>
      <c r="B429" s="50"/>
      <c r="C429" s="80" t="s">
        <v>278</v>
      </c>
      <c r="D429" s="80"/>
      <c r="E429" s="80"/>
      <c r="F429" s="80"/>
      <c r="G429" s="8"/>
      <c r="H429" s="8"/>
      <c r="I429" s="8"/>
      <c r="J429" s="51"/>
      <c r="K429" s="52"/>
      <c r="L429" s="53">
        <v>13939119.92</v>
      </c>
      <c r="W429" s="50" t="s">
        <v>278</v>
      </c>
    </row>
    <row r="430" spans="1:23" hidden="1" x14ac:dyDescent="0.2">
      <c r="A430" s="8"/>
      <c r="B430" s="50"/>
      <c r="C430" s="80" t="s">
        <v>56</v>
      </c>
      <c r="D430" s="80"/>
      <c r="E430" s="80"/>
      <c r="F430" s="80"/>
      <c r="G430" s="8"/>
      <c r="H430" s="8"/>
      <c r="I430" s="8"/>
      <c r="J430" s="51"/>
      <c r="K430" s="52"/>
      <c r="L430" s="51"/>
      <c r="W430" s="50" t="s">
        <v>56</v>
      </c>
    </row>
    <row r="431" spans="1:23" ht="24" hidden="1" x14ac:dyDescent="0.2">
      <c r="A431" s="8"/>
      <c r="B431" s="50"/>
      <c r="C431" s="80" t="s">
        <v>280</v>
      </c>
      <c r="D431" s="80"/>
      <c r="E431" s="80"/>
      <c r="F431" s="80"/>
      <c r="G431" s="8"/>
      <c r="H431" s="8"/>
      <c r="I431" s="8"/>
      <c r="J431" s="51"/>
      <c r="K431" s="52"/>
      <c r="L431" s="51"/>
      <c r="W431" s="50" t="s">
        <v>280</v>
      </c>
    </row>
    <row r="432" spans="1:23" ht="24" hidden="1" x14ac:dyDescent="0.2">
      <c r="A432" s="8"/>
      <c r="B432" s="50"/>
      <c r="C432" s="80" t="s">
        <v>281</v>
      </c>
      <c r="D432" s="80"/>
      <c r="E432" s="80"/>
      <c r="F432" s="80"/>
      <c r="G432" s="8"/>
      <c r="H432" s="8"/>
      <c r="I432" s="8"/>
      <c r="J432" s="51"/>
      <c r="K432" s="52"/>
      <c r="L432" s="51"/>
      <c r="W432" s="50" t="s">
        <v>281</v>
      </c>
    </row>
    <row r="433" spans="1:23" ht="24" hidden="1" x14ac:dyDescent="0.2">
      <c r="A433" s="8"/>
      <c r="B433" s="50"/>
      <c r="C433" s="80" t="s">
        <v>283</v>
      </c>
      <c r="D433" s="80"/>
      <c r="E433" s="80"/>
      <c r="F433" s="80"/>
      <c r="G433" s="8"/>
      <c r="H433" s="8"/>
      <c r="I433" s="8"/>
      <c r="J433" s="51"/>
      <c r="K433" s="52"/>
      <c r="L433" s="51"/>
      <c r="W433" s="50" t="s">
        <v>283</v>
      </c>
    </row>
    <row r="434" spans="1:23" ht="24" hidden="1" x14ac:dyDescent="0.2">
      <c r="A434" s="8"/>
      <c r="B434" s="50"/>
      <c r="C434" s="80" t="s">
        <v>284</v>
      </c>
      <c r="D434" s="80"/>
      <c r="E434" s="80"/>
      <c r="F434" s="80"/>
      <c r="G434" s="8"/>
      <c r="H434" s="8"/>
      <c r="I434" s="8"/>
      <c r="J434" s="51"/>
      <c r="K434" s="52"/>
      <c r="L434" s="51"/>
      <c r="W434" s="50" t="s">
        <v>284</v>
      </c>
    </row>
    <row r="435" spans="1:23" ht="24" hidden="1" x14ac:dyDescent="0.2">
      <c r="A435" s="8"/>
      <c r="B435" s="50"/>
      <c r="C435" s="80" t="s">
        <v>286</v>
      </c>
      <c r="D435" s="80"/>
      <c r="E435" s="80"/>
      <c r="F435" s="80"/>
      <c r="G435" s="8"/>
      <c r="H435" s="8"/>
      <c r="I435" s="8"/>
      <c r="J435" s="51"/>
      <c r="K435" s="52"/>
      <c r="L435" s="51"/>
      <c r="W435" s="50" t="s">
        <v>286</v>
      </c>
    </row>
    <row r="436" spans="1:23" ht="24" hidden="1" x14ac:dyDescent="0.2">
      <c r="A436" s="8"/>
      <c r="B436" s="50"/>
      <c r="C436" s="80" t="s">
        <v>287</v>
      </c>
      <c r="D436" s="80"/>
      <c r="E436" s="80"/>
      <c r="F436" s="80"/>
      <c r="G436" s="8"/>
      <c r="H436" s="8"/>
      <c r="I436" s="8"/>
      <c r="J436" s="51"/>
      <c r="K436" s="52"/>
      <c r="L436" s="51"/>
      <c r="W436" s="50" t="s">
        <v>287</v>
      </c>
    </row>
    <row r="437" spans="1:23" ht="24" hidden="1" x14ac:dyDescent="0.2">
      <c r="A437" s="8"/>
      <c r="B437" s="50"/>
      <c r="C437" s="80" t="s">
        <v>289</v>
      </c>
      <c r="D437" s="80"/>
      <c r="E437" s="80"/>
      <c r="F437" s="80"/>
      <c r="G437" s="8"/>
      <c r="H437" s="8"/>
      <c r="I437" s="8"/>
      <c r="J437" s="51"/>
      <c r="K437" s="52"/>
      <c r="L437" s="51"/>
      <c r="W437" s="50" t="s">
        <v>289</v>
      </c>
    </row>
    <row r="438" spans="1:23" ht="24" hidden="1" x14ac:dyDescent="0.2">
      <c r="A438" s="8"/>
      <c r="B438" s="50"/>
      <c r="C438" s="80" t="s">
        <v>290</v>
      </c>
      <c r="D438" s="80"/>
      <c r="E438" s="80"/>
      <c r="F438" s="80"/>
      <c r="G438" s="8"/>
      <c r="H438" s="8"/>
      <c r="I438" s="8"/>
      <c r="J438" s="51"/>
      <c r="K438" s="52"/>
      <c r="L438" s="51"/>
      <c r="W438" s="50" t="s">
        <v>290</v>
      </c>
    </row>
    <row r="439" spans="1:23" ht="24" hidden="1" x14ac:dyDescent="0.2">
      <c r="A439" s="8"/>
      <c r="B439" s="50"/>
      <c r="C439" s="80" t="s">
        <v>292</v>
      </c>
      <c r="D439" s="80"/>
      <c r="E439" s="80"/>
      <c r="F439" s="80"/>
      <c r="G439" s="8"/>
      <c r="H439" s="8"/>
      <c r="I439" s="8"/>
      <c r="J439" s="51"/>
      <c r="K439" s="52"/>
      <c r="L439" s="51"/>
      <c r="W439" s="50" t="s">
        <v>292</v>
      </c>
    </row>
    <row r="440" spans="1:23" ht="24" hidden="1" x14ac:dyDescent="0.2">
      <c r="A440" s="8"/>
      <c r="B440" s="50"/>
      <c r="C440" s="80" t="s">
        <v>293</v>
      </c>
      <c r="D440" s="80"/>
      <c r="E440" s="80"/>
      <c r="F440" s="80"/>
      <c r="G440" s="8"/>
      <c r="H440" s="8"/>
      <c r="I440" s="8"/>
      <c r="J440" s="51"/>
      <c r="K440" s="52"/>
      <c r="L440" s="51"/>
      <c r="W440" s="50" t="s">
        <v>293</v>
      </c>
    </row>
    <row r="441" spans="1:23" ht="24" hidden="1" x14ac:dyDescent="0.2">
      <c r="A441" s="8"/>
      <c r="B441" s="50"/>
      <c r="C441" s="80" t="s">
        <v>295</v>
      </c>
      <c r="D441" s="80"/>
      <c r="E441" s="80"/>
      <c r="F441" s="80"/>
      <c r="G441" s="8"/>
      <c r="H441" s="8"/>
      <c r="I441" s="8"/>
      <c r="J441" s="51"/>
      <c r="K441" s="52"/>
      <c r="L441" s="51"/>
      <c r="W441" s="50" t="s">
        <v>295</v>
      </c>
    </row>
    <row r="442" spans="1:23" ht="24" hidden="1" x14ac:dyDescent="0.2">
      <c r="A442" s="8"/>
      <c r="B442" s="50"/>
      <c r="C442" s="80" t="s">
        <v>296</v>
      </c>
      <c r="D442" s="80"/>
      <c r="E442" s="80"/>
      <c r="F442" s="80"/>
      <c r="G442" s="8"/>
      <c r="H442" s="8"/>
      <c r="I442" s="8"/>
      <c r="J442" s="51"/>
      <c r="K442" s="52"/>
      <c r="L442" s="51"/>
      <c r="W442" s="50" t="s">
        <v>296</v>
      </c>
    </row>
    <row r="443" spans="1:23" ht="24" hidden="1" x14ac:dyDescent="0.2">
      <c r="A443" s="8"/>
      <c r="B443" s="50"/>
      <c r="C443" s="80" t="s">
        <v>298</v>
      </c>
      <c r="D443" s="80"/>
      <c r="E443" s="80"/>
      <c r="F443" s="80"/>
      <c r="G443" s="8"/>
      <c r="H443" s="8"/>
      <c r="I443" s="8"/>
      <c r="J443" s="51"/>
      <c r="K443" s="52"/>
      <c r="L443" s="51"/>
      <c r="W443" s="50" t="s">
        <v>298</v>
      </c>
    </row>
    <row r="444" spans="1:23" ht="24" hidden="1" x14ac:dyDescent="0.2">
      <c r="A444" s="8"/>
      <c r="B444" s="50"/>
      <c r="C444" s="80" t="s">
        <v>299</v>
      </c>
      <c r="D444" s="80"/>
      <c r="E444" s="80"/>
      <c r="F444" s="80"/>
      <c r="G444" s="8"/>
      <c r="H444" s="8"/>
      <c r="I444" s="8"/>
      <c r="J444" s="51"/>
      <c r="K444" s="52"/>
      <c r="L444" s="51"/>
      <c r="W444" s="50" t="s">
        <v>299</v>
      </c>
    </row>
    <row r="445" spans="1:23" ht="24" hidden="1" x14ac:dyDescent="0.2">
      <c r="A445" s="8"/>
      <c r="B445" s="50"/>
      <c r="C445" s="80" t="s">
        <v>301</v>
      </c>
      <c r="D445" s="80"/>
      <c r="E445" s="80"/>
      <c r="F445" s="80"/>
      <c r="G445" s="8"/>
      <c r="H445" s="8"/>
      <c r="I445" s="8"/>
      <c r="J445" s="51"/>
      <c r="K445" s="52"/>
      <c r="L445" s="51"/>
      <c r="W445" s="50" t="s">
        <v>301</v>
      </c>
    </row>
    <row r="446" spans="1:23" ht="24" hidden="1" x14ac:dyDescent="0.2">
      <c r="A446" s="8"/>
      <c r="B446" s="50"/>
      <c r="C446" s="80" t="s">
        <v>302</v>
      </c>
      <c r="D446" s="80"/>
      <c r="E446" s="80"/>
      <c r="F446" s="80"/>
      <c r="G446" s="8"/>
      <c r="H446" s="8"/>
      <c r="I446" s="8"/>
      <c r="J446" s="51"/>
      <c r="K446" s="52"/>
      <c r="L446" s="51"/>
      <c r="W446" s="50" t="s">
        <v>302</v>
      </c>
    </row>
    <row r="447" spans="1:23" ht="24" hidden="1" x14ac:dyDescent="0.2">
      <c r="A447" s="8"/>
      <c r="B447" s="50"/>
      <c r="C447" s="80" t="s">
        <v>304</v>
      </c>
      <c r="D447" s="80"/>
      <c r="E447" s="80"/>
      <c r="F447" s="80"/>
      <c r="G447" s="8"/>
      <c r="H447" s="8"/>
      <c r="I447" s="8"/>
      <c r="J447" s="51"/>
      <c r="K447" s="52"/>
      <c r="L447" s="51"/>
      <c r="W447" s="50" t="s">
        <v>304</v>
      </c>
    </row>
    <row r="448" spans="1:23" hidden="1" x14ac:dyDescent="0.2">
      <c r="A448" s="8"/>
      <c r="B448" s="50"/>
      <c r="C448" s="80" t="s">
        <v>305</v>
      </c>
      <c r="D448" s="80"/>
      <c r="E448" s="80"/>
      <c r="F448" s="80"/>
      <c r="G448" s="8"/>
      <c r="H448" s="8"/>
      <c r="I448" s="8"/>
      <c r="J448" s="51"/>
      <c r="K448" s="52"/>
      <c r="L448" s="51"/>
      <c r="W448" s="50" t="s">
        <v>305</v>
      </c>
    </row>
    <row r="449" spans="1:23" ht="24" hidden="1" x14ac:dyDescent="0.2">
      <c r="A449" s="8"/>
      <c r="B449" s="50"/>
      <c r="C449" s="80" t="s">
        <v>307</v>
      </c>
      <c r="D449" s="80"/>
      <c r="E449" s="80"/>
      <c r="F449" s="80"/>
      <c r="G449" s="8"/>
      <c r="H449" s="8"/>
      <c r="I449" s="8"/>
      <c r="J449" s="51"/>
      <c r="K449" s="52"/>
      <c r="L449" s="51"/>
      <c r="W449" s="50" t="s">
        <v>307</v>
      </c>
    </row>
    <row r="450" spans="1:23" ht="24" hidden="1" x14ac:dyDescent="0.2">
      <c r="A450" s="8"/>
      <c r="B450" s="50"/>
      <c r="C450" s="80" t="s">
        <v>308</v>
      </c>
      <c r="D450" s="80"/>
      <c r="E450" s="80"/>
      <c r="F450" s="80"/>
      <c r="G450" s="8"/>
      <c r="H450" s="8"/>
      <c r="I450" s="8"/>
      <c r="J450" s="51"/>
      <c r="K450" s="52"/>
      <c r="L450" s="51"/>
      <c r="W450" s="50" t="s">
        <v>308</v>
      </c>
    </row>
    <row r="451" spans="1:23" ht="24" hidden="1" x14ac:dyDescent="0.2">
      <c r="A451" s="8"/>
      <c r="B451" s="50"/>
      <c r="C451" s="80" t="s">
        <v>311</v>
      </c>
      <c r="D451" s="80"/>
      <c r="E451" s="80"/>
      <c r="F451" s="80"/>
      <c r="G451" s="8"/>
      <c r="H451" s="8"/>
      <c r="I451" s="8"/>
      <c r="J451" s="51"/>
      <c r="K451" s="52"/>
      <c r="L451" s="51"/>
      <c r="W451" s="50" t="s">
        <v>311</v>
      </c>
    </row>
    <row r="452" spans="1:23" ht="24" hidden="1" x14ac:dyDescent="0.2">
      <c r="A452" s="8"/>
      <c r="B452" s="50"/>
      <c r="C452" s="80" t="s">
        <v>312</v>
      </c>
      <c r="D452" s="80"/>
      <c r="E452" s="80"/>
      <c r="F452" s="80"/>
      <c r="G452" s="8"/>
      <c r="H452" s="8"/>
      <c r="I452" s="8"/>
      <c r="J452" s="51"/>
      <c r="K452" s="52"/>
      <c r="L452" s="51"/>
      <c r="W452" s="50" t="s">
        <v>312</v>
      </c>
    </row>
    <row r="453" spans="1:23" ht="24" hidden="1" x14ac:dyDescent="0.2">
      <c r="A453" s="8"/>
      <c r="B453" s="50"/>
      <c r="C453" s="80" t="s">
        <v>314</v>
      </c>
      <c r="D453" s="80"/>
      <c r="E453" s="80"/>
      <c r="F453" s="80"/>
      <c r="G453" s="8"/>
      <c r="H453" s="8"/>
      <c r="I453" s="8"/>
      <c r="J453" s="51"/>
      <c r="K453" s="52"/>
      <c r="L453" s="51"/>
      <c r="W453" s="50" t="s">
        <v>314</v>
      </c>
    </row>
    <row r="454" spans="1:23" ht="24" hidden="1" x14ac:dyDescent="0.2">
      <c r="A454" s="8"/>
      <c r="B454" s="50"/>
      <c r="C454" s="80" t="s">
        <v>315</v>
      </c>
      <c r="D454" s="80"/>
      <c r="E454" s="80"/>
      <c r="F454" s="80"/>
      <c r="G454" s="8"/>
      <c r="H454" s="8"/>
      <c r="I454" s="8"/>
      <c r="J454" s="51"/>
      <c r="K454" s="52"/>
      <c r="L454" s="51"/>
      <c r="W454" s="50" t="s">
        <v>315</v>
      </c>
    </row>
    <row r="456" spans="1:23" x14ac:dyDescent="0.2">
      <c r="A456" s="66" t="s">
        <v>324</v>
      </c>
      <c r="B456" s="66"/>
      <c r="C456" s="73" t="s">
        <v>327</v>
      </c>
      <c r="D456" s="73"/>
      <c r="E456" s="73"/>
      <c r="F456" s="73"/>
      <c r="G456" s="73"/>
      <c r="H456" s="73"/>
      <c r="I456" s="73"/>
      <c r="J456" s="73"/>
      <c r="K456" s="73"/>
      <c r="L456" s="73"/>
    </row>
    <row r="457" spans="1:23" x14ac:dyDescent="0.2">
      <c r="A457" s="67"/>
      <c r="B457" s="67"/>
      <c r="C457" s="82" t="s">
        <v>325</v>
      </c>
      <c r="D457" s="82"/>
      <c r="E457" s="67"/>
      <c r="F457" s="67"/>
      <c r="G457" s="67"/>
      <c r="H457" s="67"/>
      <c r="I457" s="67"/>
      <c r="J457" s="67"/>
      <c r="K457" s="67"/>
      <c r="L457" s="67"/>
    </row>
    <row r="459" spans="1:23" x14ac:dyDescent="0.2">
      <c r="A459" s="66" t="s">
        <v>326</v>
      </c>
      <c r="B459" s="66"/>
      <c r="C459" s="73" t="s">
        <v>328</v>
      </c>
      <c r="D459" s="73"/>
      <c r="E459" s="73"/>
      <c r="F459" s="73"/>
      <c r="G459" s="73"/>
      <c r="H459" s="73"/>
      <c r="I459" s="73"/>
      <c r="J459" s="73"/>
      <c r="K459" s="73"/>
      <c r="L459" s="73"/>
    </row>
    <row r="460" spans="1:23" x14ac:dyDescent="0.2">
      <c r="A460" s="67"/>
      <c r="B460" s="67"/>
      <c r="C460" s="82" t="s">
        <v>325</v>
      </c>
      <c r="D460" s="82"/>
      <c r="E460" s="67"/>
      <c r="F460" s="67"/>
      <c r="G460" s="67"/>
      <c r="H460" s="67"/>
      <c r="I460" s="67"/>
      <c r="J460" s="67"/>
      <c r="K460" s="67"/>
      <c r="L460" s="67"/>
    </row>
  </sheetData>
  <mergeCells count="384">
    <mergeCell ref="A459:B459"/>
    <mergeCell ref="C459:L459"/>
    <mergeCell ref="A460:B460"/>
    <mergeCell ref="C460:D460"/>
    <mergeCell ref="E460:L460"/>
    <mergeCell ref="A456:B456"/>
    <mergeCell ref="C456:L456"/>
    <mergeCell ref="A457:B457"/>
    <mergeCell ref="C457:D457"/>
    <mergeCell ref="E457:L457"/>
    <mergeCell ref="C450:F450"/>
    <mergeCell ref="C451:F451"/>
    <mergeCell ref="C452:F452"/>
    <mergeCell ref="C453:F453"/>
    <mergeCell ref="C454:F454"/>
    <mergeCell ref="C445:F445"/>
    <mergeCell ref="C446:F446"/>
    <mergeCell ref="C447:F447"/>
    <mergeCell ref="C448:F448"/>
    <mergeCell ref="C449:F449"/>
    <mergeCell ref="C440:F440"/>
    <mergeCell ref="C441:F441"/>
    <mergeCell ref="C442:F442"/>
    <mergeCell ref="C443:F443"/>
    <mergeCell ref="C444:F444"/>
    <mergeCell ref="C435:F435"/>
    <mergeCell ref="C436:F436"/>
    <mergeCell ref="C437:F437"/>
    <mergeCell ref="C438:F438"/>
    <mergeCell ref="C439:F439"/>
    <mergeCell ref="C430:F430"/>
    <mergeCell ref="C431:F431"/>
    <mergeCell ref="C432:F432"/>
    <mergeCell ref="C433:F433"/>
    <mergeCell ref="C434:F434"/>
    <mergeCell ref="C425:F425"/>
    <mergeCell ref="C426:F426"/>
    <mergeCell ref="C427:F427"/>
    <mergeCell ref="C428:F428"/>
    <mergeCell ref="C429:F429"/>
    <mergeCell ref="C420:F420"/>
    <mergeCell ref="C421:F421"/>
    <mergeCell ref="C422:F422"/>
    <mergeCell ref="C423:F423"/>
    <mergeCell ref="C424:F424"/>
    <mergeCell ref="C415:F415"/>
    <mergeCell ref="C416:F416"/>
    <mergeCell ref="C417:F417"/>
    <mergeCell ref="C418:F418"/>
    <mergeCell ref="C419:F419"/>
    <mergeCell ref="C410:F410"/>
    <mergeCell ref="C411:F411"/>
    <mergeCell ref="C412:F412"/>
    <mergeCell ref="C413:F413"/>
    <mergeCell ref="C414:F414"/>
    <mergeCell ref="C405:F405"/>
    <mergeCell ref="C406:F406"/>
    <mergeCell ref="C407:F407"/>
    <mergeCell ref="C408:F408"/>
    <mergeCell ref="C409:F409"/>
    <mergeCell ref="C400:F400"/>
    <mergeCell ref="C401:F401"/>
    <mergeCell ref="C402:F402"/>
    <mergeCell ref="C403:F403"/>
    <mergeCell ref="C404:F404"/>
    <mergeCell ref="C395:F395"/>
    <mergeCell ref="C396:F396"/>
    <mergeCell ref="C397:F397"/>
    <mergeCell ref="C398:F398"/>
    <mergeCell ref="C399:F399"/>
    <mergeCell ref="C390:F390"/>
    <mergeCell ref="C391:F391"/>
    <mergeCell ref="C392:F392"/>
    <mergeCell ref="C393:F393"/>
    <mergeCell ref="C394:F394"/>
    <mergeCell ref="C385:F385"/>
    <mergeCell ref="C386:F386"/>
    <mergeCell ref="C387:F387"/>
    <mergeCell ref="C388:F388"/>
    <mergeCell ref="C389:F389"/>
    <mergeCell ref="C380:F380"/>
    <mergeCell ref="C381:F381"/>
    <mergeCell ref="C382:F382"/>
    <mergeCell ref="C383:F383"/>
    <mergeCell ref="C384:F384"/>
    <mergeCell ref="C375:F375"/>
    <mergeCell ref="C376:F376"/>
    <mergeCell ref="C377:F377"/>
    <mergeCell ref="C378:F378"/>
    <mergeCell ref="C379:F379"/>
    <mergeCell ref="C370:F370"/>
    <mergeCell ref="C371:F371"/>
    <mergeCell ref="C372:F372"/>
    <mergeCell ref="C373:F373"/>
    <mergeCell ref="C374:F374"/>
    <mergeCell ref="C365:F365"/>
    <mergeCell ref="C366:F366"/>
    <mergeCell ref="C367:F367"/>
    <mergeCell ref="C368:F368"/>
    <mergeCell ref="C369:F369"/>
    <mergeCell ref="C360:F360"/>
    <mergeCell ref="C361:F361"/>
    <mergeCell ref="C362:F362"/>
    <mergeCell ref="C363:F363"/>
    <mergeCell ref="C364:F364"/>
    <mergeCell ref="C355:F355"/>
    <mergeCell ref="C356:F356"/>
    <mergeCell ref="C357:F357"/>
    <mergeCell ref="C358:F358"/>
    <mergeCell ref="C359:F359"/>
    <mergeCell ref="C350:F350"/>
    <mergeCell ref="C351:F351"/>
    <mergeCell ref="C352:F352"/>
    <mergeCell ref="C353:F353"/>
    <mergeCell ref="C354:F354"/>
    <mergeCell ref="C345:F345"/>
    <mergeCell ref="C346:F346"/>
    <mergeCell ref="C347:F347"/>
    <mergeCell ref="C348:F348"/>
    <mergeCell ref="C349:F349"/>
    <mergeCell ref="C340:F340"/>
    <mergeCell ref="C341:F341"/>
    <mergeCell ref="C342:F342"/>
    <mergeCell ref="C343:F343"/>
    <mergeCell ref="C344:F344"/>
    <mergeCell ref="C335:F335"/>
    <mergeCell ref="C336:F336"/>
    <mergeCell ref="C337:F337"/>
    <mergeCell ref="C338:F338"/>
    <mergeCell ref="C339:F339"/>
    <mergeCell ref="C330:F330"/>
    <mergeCell ref="C331:F331"/>
    <mergeCell ref="C332:F332"/>
    <mergeCell ref="C333:F333"/>
    <mergeCell ref="C334:F334"/>
    <mergeCell ref="C325:F325"/>
    <mergeCell ref="C326:F326"/>
    <mergeCell ref="C327:F327"/>
    <mergeCell ref="C328:F328"/>
    <mergeCell ref="C329:F329"/>
    <mergeCell ref="C320:F320"/>
    <mergeCell ref="C321:F321"/>
    <mergeCell ref="C322:F322"/>
    <mergeCell ref="C323:F323"/>
    <mergeCell ref="C324:F324"/>
    <mergeCell ref="C315:F315"/>
    <mergeCell ref="C316:F316"/>
    <mergeCell ref="C317:F317"/>
    <mergeCell ref="C318:F318"/>
    <mergeCell ref="A319:L319"/>
    <mergeCell ref="C310:F310"/>
    <mergeCell ref="C311:F311"/>
    <mergeCell ref="C312:F312"/>
    <mergeCell ref="C313:F313"/>
    <mergeCell ref="C314:F314"/>
    <mergeCell ref="C305:F305"/>
    <mergeCell ref="C306:F306"/>
    <mergeCell ref="C307:F307"/>
    <mergeCell ref="C308:F308"/>
    <mergeCell ref="C309:F309"/>
    <mergeCell ref="C300:F300"/>
    <mergeCell ref="C301:F301"/>
    <mergeCell ref="C302:F302"/>
    <mergeCell ref="C303:F303"/>
    <mergeCell ref="C304:F304"/>
    <mergeCell ref="C295:F295"/>
    <mergeCell ref="C296:F296"/>
    <mergeCell ref="C297:F297"/>
    <mergeCell ref="C298:F298"/>
    <mergeCell ref="C299:F299"/>
    <mergeCell ref="C290:F290"/>
    <mergeCell ref="C291:F291"/>
    <mergeCell ref="C292:F292"/>
    <mergeCell ref="C293:F293"/>
    <mergeCell ref="C294:F294"/>
    <mergeCell ref="C285:F285"/>
    <mergeCell ref="C286:F286"/>
    <mergeCell ref="C287:F287"/>
    <mergeCell ref="C288:F288"/>
    <mergeCell ref="C289:F289"/>
    <mergeCell ref="C280:F280"/>
    <mergeCell ref="C281:F281"/>
    <mergeCell ref="C282:F282"/>
    <mergeCell ref="C283:F283"/>
    <mergeCell ref="C284:F284"/>
    <mergeCell ref="C275:F275"/>
    <mergeCell ref="C276:F276"/>
    <mergeCell ref="C277:F277"/>
    <mergeCell ref="C278:F278"/>
    <mergeCell ref="C279:F279"/>
    <mergeCell ref="C270:F270"/>
    <mergeCell ref="C271:F271"/>
    <mergeCell ref="C272:F272"/>
    <mergeCell ref="C273:F273"/>
    <mergeCell ref="C274:F274"/>
    <mergeCell ref="C265:F265"/>
    <mergeCell ref="C266:F266"/>
    <mergeCell ref="C267:F267"/>
    <mergeCell ref="C268:F268"/>
    <mergeCell ref="C269:F269"/>
    <mergeCell ref="C260:F260"/>
    <mergeCell ref="C261:F261"/>
    <mergeCell ref="C262:F262"/>
    <mergeCell ref="C263:F263"/>
    <mergeCell ref="C264:F264"/>
    <mergeCell ref="C255:F255"/>
    <mergeCell ref="C256:F256"/>
    <mergeCell ref="C257:F257"/>
    <mergeCell ref="C258:F258"/>
    <mergeCell ref="C259:F259"/>
    <mergeCell ref="C250:F250"/>
    <mergeCell ref="C251:F251"/>
    <mergeCell ref="C252:F252"/>
    <mergeCell ref="C253:F253"/>
    <mergeCell ref="C254:F254"/>
    <mergeCell ref="C245:F245"/>
    <mergeCell ref="C246:F246"/>
    <mergeCell ref="C247:F247"/>
    <mergeCell ref="C248:F248"/>
    <mergeCell ref="C249:F249"/>
    <mergeCell ref="C240:F240"/>
    <mergeCell ref="C241:F241"/>
    <mergeCell ref="C242:F242"/>
    <mergeCell ref="C243:F243"/>
    <mergeCell ref="C244:F244"/>
    <mergeCell ref="C235:F235"/>
    <mergeCell ref="C236:F236"/>
    <mergeCell ref="C237:F237"/>
    <mergeCell ref="C238:F238"/>
    <mergeCell ref="C239:F239"/>
    <mergeCell ref="C230:F230"/>
    <mergeCell ref="C231:F231"/>
    <mergeCell ref="C232:F232"/>
    <mergeCell ref="C233:F233"/>
    <mergeCell ref="C234:F234"/>
    <mergeCell ref="C225:F225"/>
    <mergeCell ref="C226:F226"/>
    <mergeCell ref="C227:F227"/>
    <mergeCell ref="C228:F228"/>
    <mergeCell ref="C229:F229"/>
    <mergeCell ref="C220:F220"/>
    <mergeCell ref="C221:F221"/>
    <mergeCell ref="C222:F222"/>
    <mergeCell ref="C223:F223"/>
    <mergeCell ref="C224:F224"/>
    <mergeCell ref="C215:F215"/>
    <mergeCell ref="C216:F216"/>
    <mergeCell ref="C217:F217"/>
    <mergeCell ref="C218:F218"/>
    <mergeCell ref="C219:F219"/>
    <mergeCell ref="C210:F210"/>
    <mergeCell ref="C211:F211"/>
    <mergeCell ref="C212:F212"/>
    <mergeCell ref="C213:F213"/>
    <mergeCell ref="C214:F214"/>
    <mergeCell ref="C205:F205"/>
    <mergeCell ref="C206:F206"/>
    <mergeCell ref="C207:F207"/>
    <mergeCell ref="C208:F208"/>
    <mergeCell ref="C209:F209"/>
    <mergeCell ref="C200:F200"/>
    <mergeCell ref="C201:F201"/>
    <mergeCell ref="C202:F202"/>
    <mergeCell ref="C203:F203"/>
    <mergeCell ref="C204:F204"/>
    <mergeCell ref="C195:F195"/>
    <mergeCell ref="C196:F196"/>
    <mergeCell ref="C197:F197"/>
    <mergeCell ref="C198:F198"/>
    <mergeCell ref="C199:F199"/>
    <mergeCell ref="C190:F190"/>
    <mergeCell ref="C191:F191"/>
    <mergeCell ref="C192:F192"/>
    <mergeCell ref="C193:F193"/>
    <mergeCell ref="C194:F194"/>
    <mergeCell ref="C185:F185"/>
    <mergeCell ref="C186:F186"/>
    <mergeCell ref="C187:F187"/>
    <mergeCell ref="C188:F188"/>
    <mergeCell ref="C189:F189"/>
    <mergeCell ref="C180:F180"/>
    <mergeCell ref="C181:F181"/>
    <mergeCell ref="C182:F182"/>
    <mergeCell ref="C183:F183"/>
    <mergeCell ref="C184:F184"/>
    <mergeCell ref="C175:F175"/>
    <mergeCell ref="C176:F176"/>
    <mergeCell ref="C177:F177"/>
    <mergeCell ref="C178:F178"/>
    <mergeCell ref="C179:F179"/>
    <mergeCell ref="C170:F170"/>
    <mergeCell ref="C171:F171"/>
    <mergeCell ref="C172:F172"/>
    <mergeCell ref="C173:F173"/>
    <mergeCell ref="C174:F174"/>
    <mergeCell ref="C165:F165"/>
    <mergeCell ref="C166:F166"/>
    <mergeCell ref="C167:F167"/>
    <mergeCell ref="C168:F168"/>
    <mergeCell ref="C169:F169"/>
    <mergeCell ref="C160:F160"/>
    <mergeCell ref="C161:F161"/>
    <mergeCell ref="C162:F162"/>
    <mergeCell ref="C163:F163"/>
    <mergeCell ref="C164:F164"/>
    <mergeCell ref="C155:F155"/>
    <mergeCell ref="C156:F156"/>
    <mergeCell ref="C157:F157"/>
    <mergeCell ref="C158:F158"/>
    <mergeCell ref="C159:F159"/>
    <mergeCell ref="C150:F150"/>
    <mergeCell ref="C151:F151"/>
    <mergeCell ref="C152:F152"/>
    <mergeCell ref="C153:F153"/>
    <mergeCell ref="C154:F154"/>
    <mergeCell ref="C145:F145"/>
    <mergeCell ref="C146:F146"/>
    <mergeCell ref="C147:F147"/>
    <mergeCell ref="C148:F148"/>
    <mergeCell ref="C149:F149"/>
    <mergeCell ref="B33:L33"/>
    <mergeCell ref="C105:L105"/>
    <mergeCell ref="C126:L126"/>
    <mergeCell ref="C129:L129"/>
    <mergeCell ref="C132:L132"/>
    <mergeCell ref="A28:B28"/>
    <mergeCell ref="E28:L28"/>
    <mergeCell ref="A30:A31"/>
    <mergeCell ref="B30:B31"/>
    <mergeCell ref="C30:C31"/>
    <mergeCell ref="D30:D31"/>
    <mergeCell ref="E30:G30"/>
    <mergeCell ref="H30:L30"/>
    <mergeCell ref="A26:B26"/>
    <mergeCell ref="E26:H26"/>
    <mergeCell ref="I26:K26"/>
    <mergeCell ref="A27:B27"/>
    <mergeCell ref="E27:L27"/>
    <mergeCell ref="A24:B24"/>
    <mergeCell ref="C24:L24"/>
    <mergeCell ref="A25:B25"/>
    <mergeCell ref="E25:H25"/>
    <mergeCell ref="I25:K25"/>
    <mergeCell ref="A23:D23"/>
    <mergeCell ref="E23:H23"/>
    <mergeCell ref="I23:K23"/>
    <mergeCell ref="A20:B20"/>
    <mergeCell ref="C20:G20"/>
    <mergeCell ref="H20:L20"/>
    <mergeCell ref="A21:C21"/>
    <mergeCell ref="D21:E21"/>
    <mergeCell ref="F21:G21"/>
    <mergeCell ref="H21:L21"/>
    <mergeCell ref="A19:B19"/>
    <mergeCell ref="C19:G19"/>
    <mergeCell ref="H19:L19"/>
    <mergeCell ref="A12:L12"/>
    <mergeCell ref="A13:L13"/>
    <mergeCell ref="A14:L14"/>
    <mergeCell ref="A15:L15"/>
    <mergeCell ref="A16:L16"/>
    <mergeCell ref="A22:B22"/>
    <mergeCell ref="E22:H22"/>
    <mergeCell ref="I22:K22"/>
    <mergeCell ref="A11:L11"/>
    <mergeCell ref="A5:E5"/>
    <mergeCell ref="F5:L5"/>
    <mergeCell ref="A6:E6"/>
    <mergeCell ref="F6:L6"/>
    <mergeCell ref="A7:E7"/>
    <mergeCell ref="F7:L7"/>
    <mergeCell ref="A17:L17"/>
    <mergeCell ref="A18:B18"/>
    <mergeCell ref="D18:L18"/>
    <mergeCell ref="A2:E2"/>
    <mergeCell ref="F2:L2"/>
    <mergeCell ref="A3:E3"/>
    <mergeCell ref="F3:L3"/>
    <mergeCell ref="A4:E4"/>
    <mergeCell ref="F4:L4"/>
    <mergeCell ref="A8:E8"/>
    <mergeCell ref="F8:L8"/>
    <mergeCell ref="A9:E9"/>
    <mergeCell ref="F9:L9"/>
  </mergeCells>
  <pageMargins left="0.19685039400000001" right="0.19685039400000001" top="0.393700787" bottom="0.393700787" header="0.19685039400000001" footer="0.19685039400000001"/>
  <pageSetup paperSize="9" scale="83" fitToHeight="0" orientation="landscape" r:id="rId1"/>
  <headerFooter>
    <oddHeader>&amp;L&amp;7&lt;111*3*2&gt;&amp;R&amp;7Документ составлен в ПК РИК (вер. 1.3.250911),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Матов Дмитрий Анатольевич</dc:creator>
  <cp:lastModifiedBy>18</cp:lastModifiedBy>
  <cp:lastPrinted>2026-07-15T10:15:39Z</cp:lastPrinted>
  <dcterms:created xsi:type="dcterms:W3CDTF">2025-11-28T06:03:48Z</dcterms:created>
  <dcterms:modified xsi:type="dcterms:W3CDTF">2026-07-15T13:18:11Z</dcterms:modified>
</cp:coreProperties>
</file>