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Зона контроля\Закупка №205-КЭФ Мебель (Киренск) зона контроля\"/>
    </mc:Choice>
  </mc:AlternateContent>
  <xr:revisionPtr revIDLastSave="0" documentId="13_ncr:1_{725241A1-7136-4E63-9DBC-CB123129D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0" r:id="rId1"/>
  </sheets>
  <calcPr calcId="191029"/>
</workbook>
</file>

<file path=xl/calcChain.xml><?xml version="1.0" encoding="utf-8"?>
<calcChain xmlns="http://schemas.openxmlformats.org/spreadsheetml/2006/main">
  <c r="J23" i="10" l="1"/>
  <c r="I23" i="10" s="1"/>
  <c r="L23" i="10"/>
  <c r="M23" i="10"/>
  <c r="N23" i="10"/>
  <c r="O23" i="10"/>
  <c r="G25" i="10"/>
  <c r="F25" i="10"/>
  <c r="E25" i="10"/>
  <c r="J8" i="10"/>
  <c r="I8" i="10" s="1"/>
  <c r="L8" i="10"/>
  <c r="M8" i="10"/>
  <c r="N8" i="10"/>
  <c r="O8" i="10"/>
  <c r="J9" i="10"/>
  <c r="I9" i="10" s="1"/>
  <c r="L9" i="10"/>
  <c r="M9" i="10"/>
  <c r="N9" i="10"/>
  <c r="O9" i="10"/>
  <c r="J10" i="10"/>
  <c r="I10" i="10" s="1"/>
  <c r="L10" i="10"/>
  <c r="M10" i="10"/>
  <c r="N10" i="10"/>
  <c r="O10" i="10"/>
  <c r="J11" i="10"/>
  <c r="I11" i="10" s="1"/>
  <c r="L11" i="10"/>
  <c r="M11" i="10"/>
  <c r="N11" i="10"/>
  <c r="O11" i="10"/>
  <c r="J12" i="10"/>
  <c r="I12" i="10" s="1"/>
  <c r="L12" i="10"/>
  <c r="M12" i="10"/>
  <c r="N12" i="10"/>
  <c r="O12" i="10"/>
  <c r="J13" i="10"/>
  <c r="I13" i="10" s="1"/>
  <c r="L13" i="10"/>
  <c r="M13" i="10"/>
  <c r="N13" i="10"/>
  <c r="O13" i="10"/>
  <c r="J14" i="10"/>
  <c r="I14" i="10" s="1"/>
  <c r="L14" i="10"/>
  <c r="M14" i="10"/>
  <c r="N14" i="10"/>
  <c r="O14" i="10"/>
  <c r="J15" i="10"/>
  <c r="I15" i="10" s="1"/>
  <c r="L15" i="10"/>
  <c r="M15" i="10"/>
  <c r="N15" i="10"/>
  <c r="O15" i="10"/>
  <c r="J16" i="10"/>
  <c r="I16" i="10" s="1"/>
  <c r="L16" i="10"/>
  <c r="M16" i="10"/>
  <c r="N16" i="10"/>
  <c r="O16" i="10"/>
  <c r="J17" i="10"/>
  <c r="I17" i="10" s="1"/>
  <c r="L17" i="10"/>
  <c r="M17" i="10"/>
  <c r="N17" i="10"/>
  <c r="O17" i="10"/>
  <c r="J18" i="10"/>
  <c r="I18" i="10" s="1"/>
  <c r="L18" i="10"/>
  <c r="M18" i="10"/>
  <c r="N18" i="10"/>
  <c r="O18" i="10"/>
  <c r="J19" i="10"/>
  <c r="I19" i="10" s="1"/>
  <c r="L19" i="10"/>
  <c r="M19" i="10"/>
  <c r="N19" i="10"/>
  <c r="O19" i="10"/>
  <c r="J20" i="10"/>
  <c r="I20" i="10" s="1"/>
  <c r="L20" i="10"/>
  <c r="M20" i="10"/>
  <c r="N20" i="10"/>
  <c r="O20" i="10"/>
  <c r="J21" i="10"/>
  <c r="I21" i="10" s="1"/>
  <c r="L21" i="10"/>
  <c r="M21" i="10"/>
  <c r="N21" i="10"/>
  <c r="O21" i="10"/>
  <c r="J22" i="10"/>
  <c r="I22" i="10" s="1"/>
  <c r="L22" i="10"/>
  <c r="M22" i="10"/>
  <c r="N22" i="10"/>
  <c r="O22" i="10"/>
  <c r="H25" i="10"/>
  <c r="O24" i="10" l="1"/>
  <c r="O25" i="10" s="1"/>
  <c r="N24" i="10"/>
  <c r="N25" i="10" s="1"/>
  <c r="M24" i="10"/>
  <c r="M25" i="10" s="1"/>
  <c r="J24" i="10"/>
  <c r="I24" i="10" s="1"/>
  <c r="L24" i="10"/>
  <c r="L25" i="10" s="1"/>
  <c r="J25" i="10" l="1"/>
  <c r="I25" i="10" s="1"/>
</calcChain>
</file>

<file path=xl/sharedStrings.xml><?xml version="1.0" encoding="utf-8"?>
<sst xmlns="http://schemas.openxmlformats.org/spreadsheetml/2006/main" count="49" uniqueCount="33">
  <si>
    <t>Обоснование начальной (максимальной) цены договора</t>
  </si>
  <si>
    <t>Расчет начальной (максимальной) цены договора представлен в таблице:</t>
  </si>
  <si>
    <t>№ п/п</t>
  </si>
  <si>
    <t>Наименование объекта закупки</t>
  </si>
  <si>
    <t>Ед. изм.</t>
  </si>
  <si>
    <t>Кол-во</t>
  </si>
  <si>
    <t>Коммерческие предложения поставщиков. Цена за ед., руб.</t>
  </si>
  <si>
    <t>Коэффициент вариации *</t>
  </si>
  <si>
    <t>Расчетная цена за ед. ** , руб.</t>
  </si>
  <si>
    <t>шт</t>
  </si>
  <si>
    <t xml:space="preserve">Поставщик №1 </t>
  </si>
  <si>
    <t xml:space="preserve">Поставщик №2 </t>
  </si>
  <si>
    <t xml:space="preserve">Поставщик №3 </t>
  </si>
  <si>
    <t>Средняя цена общая, руб.</t>
  </si>
  <si>
    <t>Поставщик №4</t>
  </si>
  <si>
    <t>Стол прямой 150х65х77</t>
  </si>
  <si>
    <t>Стол прямой 120х65х77</t>
  </si>
  <si>
    <t>Стол переговоров 180х90х77</t>
  </si>
  <si>
    <t>Тумба приставная 40х65х77</t>
  </si>
  <si>
    <t>Стол эргономичный (правый) 150х90х77</t>
  </si>
  <si>
    <t>Стол эргономичный (левый) 150х90х77</t>
  </si>
  <si>
    <t>Стул</t>
  </si>
  <si>
    <t>Стеллаж метеллический 100х70х200</t>
  </si>
  <si>
    <t>Тумба мобильная 40х45х55</t>
  </si>
  <si>
    <t>Кресло</t>
  </si>
  <si>
    <t>Шкаф архивный 915х458х1830</t>
  </si>
  <si>
    <t>Гардероб 72х36х183</t>
  </si>
  <si>
    <t>Шкаф высокий 72х36х183</t>
  </si>
  <si>
    <t>Гардероб широкий 72х58х183</t>
  </si>
  <si>
    <t>Вешалка напольная металл</t>
  </si>
  <si>
    <t>Корзина 14 л</t>
  </si>
  <si>
    <t>Тумба сервисная 80х60х55</t>
  </si>
  <si>
    <t>Объект закупки: Поставка мебели (Зона контроля) для нужд Киренского авиаотделения ОГАУ «Иркутская база авиационной и наземной охраны лесов» (АСС)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</si>
</sst>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\ ##0.00_р_._-;\-* #\ ##0.00_р_._-;_-* &quot;-&quot;??_р_._-;_-@_-"/>
    <numFmt numFmtId="166" formatCode="_-* #\ ##0.00\ _₽_-;\-* #\ ##0.00\ _₽_-;_-* &quot;-&quot;??\ _₽_-;_-@_-"/>
    <numFmt numFmtId="167" formatCode="#\ ##0.00&quot; руб&quot;"/>
    <numFmt numFmtId="168" formatCode="#,##0.00\ &quot;₽&quot;"/>
  </numFmts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/>
    </xf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/>
    <xf numFmtId="168" fontId="8" fillId="2" borderId="0" xfId="0" applyNumberFormat="1" applyFont="1" applyFill="1"/>
    <xf numFmtId="168" fontId="5" fillId="2" borderId="0" xfId="0" applyNumberFormat="1" applyFont="1" applyFill="1"/>
    <xf numFmtId="4" fontId="8" fillId="2" borderId="0" xfId="0" applyNumberFormat="1" applyFont="1" applyFill="1"/>
    <xf numFmtId="0" fontId="5" fillId="0" borderId="2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5" fontId="8" fillId="0" borderId="3" xfId="3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8">
    <cellStyle name="Обычный" xfId="0" builtinId="0"/>
    <cellStyle name="Обычный 2" xfId="7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4" xr:uid="{00000000-0005-0000-0000-000005000000}"/>
    <cellStyle name="Финансовый 3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zoomScale="120" zoomScaleNormal="120" workbookViewId="0">
      <selection sqref="A1:O26"/>
    </sheetView>
  </sheetViews>
  <sheetFormatPr defaultColWidth="9.140625" defaultRowHeight="12" x14ac:dyDescent="0.2"/>
  <cols>
    <col min="1" max="1" width="7.5703125" style="7" customWidth="1"/>
    <col min="2" max="2" width="30.140625" style="7" customWidth="1"/>
    <col min="3" max="3" width="9.140625" style="7"/>
    <col min="4" max="4" width="9.42578125" style="7" bestFit="1" customWidth="1"/>
    <col min="5" max="8" width="15.7109375" style="8" customWidth="1"/>
    <col min="9" max="9" width="12.7109375" style="7" customWidth="1"/>
    <col min="10" max="10" width="15.42578125" style="7" customWidth="1"/>
    <col min="11" max="11" width="12" style="7" customWidth="1"/>
    <col min="12" max="12" width="12.7109375" style="7" customWidth="1"/>
    <col min="13" max="14" width="12.85546875" style="7" customWidth="1"/>
    <col min="15" max="15" width="13.140625" style="7" customWidth="1"/>
    <col min="16" max="16384" width="9.140625" style="7"/>
  </cols>
  <sheetData>
    <row r="1" spans="1:20" x14ac:dyDescent="0.2">
      <c r="T1" s="1"/>
    </row>
    <row r="2" spans="1:20" ht="15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18" customHeight="1" x14ac:dyDescent="0.2">
      <c r="A3" s="25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20" x14ac:dyDescent="0.2">
      <c r="A4" s="2" t="s">
        <v>1</v>
      </c>
      <c r="B4" s="3"/>
      <c r="C4" s="2"/>
      <c r="D4" s="2"/>
      <c r="E4" s="9"/>
      <c r="F4" s="9"/>
      <c r="G4" s="9"/>
      <c r="H4" s="9"/>
      <c r="I4" s="2"/>
      <c r="J4" s="2"/>
      <c r="K4" s="2"/>
    </row>
    <row r="6" spans="1:20" ht="36" x14ac:dyDescent="0.2">
      <c r="A6" s="4" t="s">
        <v>2</v>
      </c>
      <c r="B6" s="4" t="s">
        <v>3</v>
      </c>
      <c r="C6" s="4" t="s">
        <v>4</v>
      </c>
      <c r="D6" s="4" t="s">
        <v>5</v>
      </c>
      <c r="E6" s="27" t="s">
        <v>6</v>
      </c>
      <c r="F6" s="28"/>
      <c r="G6" s="28"/>
      <c r="H6" s="29"/>
      <c r="I6" s="5" t="s">
        <v>7</v>
      </c>
      <c r="J6" s="6" t="s">
        <v>13</v>
      </c>
      <c r="K6" s="5" t="s">
        <v>8</v>
      </c>
    </row>
    <row r="7" spans="1:20" x14ac:dyDescent="0.2">
      <c r="A7" s="4"/>
      <c r="B7" s="13"/>
      <c r="C7" s="4"/>
      <c r="D7" s="4"/>
      <c r="E7" s="4" t="s">
        <v>10</v>
      </c>
      <c r="F7" s="4" t="s">
        <v>11</v>
      </c>
      <c r="G7" s="4" t="s">
        <v>12</v>
      </c>
      <c r="H7" s="4" t="s">
        <v>14</v>
      </c>
      <c r="I7" s="5"/>
      <c r="J7" s="6"/>
      <c r="K7" s="5"/>
    </row>
    <row r="8" spans="1:20" s="18" customFormat="1" x14ac:dyDescent="0.25">
      <c r="A8" s="4">
        <v>1</v>
      </c>
      <c r="B8" s="13" t="s">
        <v>15</v>
      </c>
      <c r="C8" s="14" t="s">
        <v>9</v>
      </c>
      <c r="D8" s="4">
        <v>12</v>
      </c>
      <c r="E8" s="16">
        <v>4977.8999999999996</v>
      </c>
      <c r="F8" s="16">
        <v>5420.38</v>
      </c>
      <c r="G8" s="16">
        <v>5254.45</v>
      </c>
      <c r="H8" s="16"/>
      <c r="I8" s="20">
        <f t="shared" ref="I8:I22" si="0">ROUND(STDEV(E8,F8,G8,H8)/J8*100,2)</f>
        <v>4.28</v>
      </c>
      <c r="J8" s="21">
        <f t="shared" ref="J8:J22" si="1">ROUND(AVERAGE(E8:H8),2)</f>
        <v>5217.58</v>
      </c>
      <c r="K8" s="17"/>
      <c r="L8" s="16">
        <f t="shared" ref="L8:L22" si="2">D8*E8</f>
        <v>59734.799999999996</v>
      </c>
      <c r="M8" s="16">
        <f t="shared" ref="M8:M22" si="3">D8*F8</f>
        <v>65044.56</v>
      </c>
      <c r="N8" s="16">
        <f t="shared" ref="N8:N22" si="4">D8*G8</f>
        <v>63053.399999999994</v>
      </c>
      <c r="O8" s="16">
        <f t="shared" ref="O8:O22" si="5">D8*H8</f>
        <v>0</v>
      </c>
    </row>
    <row r="9" spans="1:20" s="18" customFormat="1" x14ac:dyDescent="0.25">
      <c r="A9" s="4">
        <v>2</v>
      </c>
      <c r="B9" s="13" t="s">
        <v>16</v>
      </c>
      <c r="C9" s="14" t="s">
        <v>9</v>
      </c>
      <c r="D9" s="4">
        <v>3</v>
      </c>
      <c r="E9" s="16">
        <v>4358.7</v>
      </c>
      <c r="F9" s="16">
        <v>4746.1400000000003</v>
      </c>
      <c r="G9" s="16">
        <v>4600.8500000000004</v>
      </c>
      <c r="H9" s="16"/>
      <c r="I9" s="20">
        <f t="shared" si="0"/>
        <v>4.28</v>
      </c>
      <c r="J9" s="21">
        <f t="shared" si="1"/>
        <v>4568.5600000000004</v>
      </c>
      <c r="K9" s="17"/>
      <c r="L9" s="16">
        <f t="shared" si="2"/>
        <v>13076.099999999999</v>
      </c>
      <c r="M9" s="16">
        <f t="shared" si="3"/>
        <v>14238.420000000002</v>
      </c>
      <c r="N9" s="16">
        <f t="shared" si="4"/>
        <v>13802.550000000001</v>
      </c>
      <c r="O9" s="16">
        <f t="shared" si="5"/>
        <v>0</v>
      </c>
    </row>
    <row r="10" spans="1:20" s="18" customFormat="1" x14ac:dyDescent="0.25">
      <c r="A10" s="4">
        <v>3</v>
      </c>
      <c r="B10" s="13" t="s">
        <v>17</v>
      </c>
      <c r="C10" s="14" t="s">
        <v>9</v>
      </c>
      <c r="D10" s="4">
        <v>1</v>
      </c>
      <c r="E10" s="16">
        <v>6274.8</v>
      </c>
      <c r="F10" s="16">
        <v>6832.56</v>
      </c>
      <c r="G10" s="16">
        <v>6623.4</v>
      </c>
      <c r="H10" s="16"/>
      <c r="I10" s="20">
        <f t="shared" si="0"/>
        <v>4.28</v>
      </c>
      <c r="J10" s="21">
        <f t="shared" si="1"/>
        <v>6576.92</v>
      </c>
      <c r="K10" s="17"/>
      <c r="L10" s="16">
        <f t="shared" si="2"/>
        <v>6274.8</v>
      </c>
      <c r="M10" s="16">
        <f t="shared" si="3"/>
        <v>6832.56</v>
      </c>
      <c r="N10" s="16">
        <f t="shared" si="4"/>
        <v>6623.4</v>
      </c>
      <c r="O10" s="16">
        <f t="shared" si="5"/>
        <v>0</v>
      </c>
    </row>
    <row r="11" spans="1:20" s="18" customFormat="1" ht="24" x14ac:dyDescent="0.25">
      <c r="A11" s="4">
        <v>4</v>
      </c>
      <c r="B11" s="13" t="s">
        <v>19</v>
      </c>
      <c r="C11" s="14" t="s">
        <v>9</v>
      </c>
      <c r="D11" s="4">
        <v>4</v>
      </c>
      <c r="E11" s="16">
        <v>5850.9</v>
      </c>
      <c r="F11" s="16">
        <v>4595.46</v>
      </c>
      <c r="G11" s="16">
        <v>6175.95</v>
      </c>
      <c r="H11" s="16"/>
      <c r="I11" s="20">
        <f t="shared" si="0"/>
        <v>15.06</v>
      </c>
      <c r="J11" s="21">
        <f t="shared" si="1"/>
        <v>5540.77</v>
      </c>
      <c r="K11" s="17"/>
      <c r="L11" s="16">
        <f t="shared" si="2"/>
        <v>23403.599999999999</v>
      </c>
      <c r="M11" s="16">
        <f t="shared" si="3"/>
        <v>18381.84</v>
      </c>
      <c r="N11" s="16">
        <f t="shared" si="4"/>
        <v>24703.8</v>
      </c>
      <c r="O11" s="16">
        <f t="shared" si="5"/>
        <v>0</v>
      </c>
    </row>
    <row r="12" spans="1:20" s="18" customFormat="1" x14ac:dyDescent="0.25">
      <c r="A12" s="4">
        <v>5</v>
      </c>
      <c r="B12" s="13" t="s">
        <v>20</v>
      </c>
      <c r="C12" s="14" t="s">
        <v>9</v>
      </c>
      <c r="D12" s="4">
        <v>3</v>
      </c>
      <c r="E12" s="16">
        <v>5850.9</v>
      </c>
      <c r="F12" s="16">
        <v>3446.6</v>
      </c>
      <c r="G12" s="16">
        <v>6175.95</v>
      </c>
      <c r="H12" s="16"/>
      <c r="I12" s="20">
        <f t="shared" si="0"/>
        <v>28.9</v>
      </c>
      <c r="J12" s="21">
        <f t="shared" si="1"/>
        <v>5157.82</v>
      </c>
      <c r="K12" s="17"/>
      <c r="L12" s="16">
        <f t="shared" si="2"/>
        <v>17552.699999999997</v>
      </c>
      <c r="M12" s="16">
        <f t="shared" si="3"/>
        <v>10339.799999999999</v>
      </c>
      <c r="N12" s="16">
        <f t="shared" si="4"/>
        <v>18527.849999999999</v>
      </c>
      <c r="O12" s="16">
        <f t="shared" si="5"/>
        <v>0</v>
      </c>
    </row>
    <row r="13" spans="1:20" s="18" customFormat="1" x14ac:dyDescent="0.25">
      <c r="A13" s="4">
        <v>6</v>
      </c>
      <c r="B13" s="13" t="s">
        <v>18</v>
      </c>
      <c r="C13" s="14" t="s">
        <v>9</v>
      </c>
      <c r="D13" s="4">
        <v>9</v>
      </c>
      <c r="E13" s="16">
        <v>5940</v>
      </c>
      <c r="F13" s="16">
        <v>6468</v>
      </c>
      <c r="G13" s="16">
        <v>6270</v>
      </c>
      <c r="H13" s="16"/>
      <c r="I13" s="20">
        <f t="shared" si="0"/>
        <v>4.28</v>
      </c>
      <c r="J13" s="21">
        <f t="shared" si="1"/>
        <v>6226</v>
      </c>
      <c r="K13" s="17"/>
      <c r="L13" s="16">
        <f t="shared" si="2"/>
        <v>53460</v>
      </c>
      <c r="M13" s="16">
        <f t="shared" si="3"/>
        <v>58212</v>
      </c>
      <c r="N13" s="16">
        <f t="shared" si="4"/>
        <v>56430</v>
      </c>
      <c r="O13" s="16">
        <f t="shared" si="5"/>
        <v>0</v>
      </c>
    </row>
    <row r="14" spans="1:20" s="18" customFormat="1" x14ac:dyDescent="0.25">
      <c r="A14" s="4">
        <v>7</v>
      </c>
      <c r="B14" s="13" t="s">
        <v>21</v>
      </c>
      <c r="C14" s="14" t="s">
        <v>9</v>
      </c>
      <c r="D14" s="4">
        <v>50</v>
      </c>
      <c r="E14" s="16">
        <v>1828.8</v>
      </c>
      <c r="F14" s="16">
        <v>1991.36</v>
      </c>
      <c r="G14" s="16">
        <v>1930.4</v>
      </c>
      <c r="H14" s="16"/>
      <c r="I14" s="20">
        <f t="shared" si="0"/>
        <v>4.28</v>
      </c>
      <c r="J14" s="21">
        <f t="shared" si="1"/>
        <v>1916.85</v>
      </c>
      <c r="K14" s="17"/>
      <c r="L14" s="16">
        <f t="shared" si="2"/>
        <v>91440</v>
      </c>
      <c r="M14" s="16">
        <f t="shared" si="3"/>
        <v>99568</v>
      </c>
      <c r="N14" s="16">
        <f t="shared" si="4"/>
        <v>96520</v>
      </c>
      <c r="O14" s="16">
        <f t="shared" si="5"/>
        <v>0</v>
      </c>
    </row>
    <row r="15" spans="1:20" s="18" customFormat="1" x14ac:dyDescent="0.25">
      <c r="A15" s="4">
        <v>8</v>
      </c>
      <c r="B15" s="13" t="s">
        <v>22</v>
      </c>
      <c r="C15" s="14" t="s">
        <v>9</v>
      </c>
      <c r="D15" s="4">
        <v>28</v>
      </c>
      <c r="E15" s="16">
        <v>5416.13</v>
      </c>
      <c r="F15" s="16">
        <v>5881.96</v>
      </c>
      <c r="G15" s="16">
        <v>5701.9</v>
      </c>
      <c r="H15" s="16"/>
      <c r="I15" s="20">
        <f t="shared" si="0"/>
        <v>4.1500000000000004</v>
      </c>
      <c r="J15" s="21">
        <f t="shared" si="1"/>
        <v>5666.66</v>
      </c>
      <c r="K15" s="17"/>
      <c r="L15" s="16">
        <f t="shared" si="2"/>
        <v>151651.64000000001</v>
      </c>
      <c r="M15" s="16">
        <f t="shared" si="3"/>
        <v>164694.88</v>
      </c>
      <c r="N15" s="16">
        <f t="shared" si="4"/>
        <v>159653.19999999998</v>
      </c>
      <c r="O15" s="16">
        <f t="shared" si="5"/>
        <v>0</v>
      </c>
    </row>
    <row r="16" spans="1:20" s="18" customFormat="1" x14ac:dyDescent="0.25">
      <c r="A16" s="4">
        <v>9</v>
      </c>
      <c r="B16" s="13" t="s">
        <v>23</v>
      </c>
      <c r="C16" s="14" t="s">
        <v>9</v>
      </c>
      <c r="D16" s="4">
        <v>1</v>
      </c>
      <c r="E16" s="16">
        <v>4391.0200000000004</v>
      </c>
      <c r="F16" s="16">
        <v>4764.76</v>
      </c>
      <c r="G16" s="16">
        <v>4618.8999999999996</v>
      </c>
      <c r="H16" s="16"/>
      <c r="I16" s="20">
        <f t="shared" si="0"/>
        <v>4.0999999999999996</v>
      </c>
      <c r="J16" s="21">
        <f t="shared" si="1"/>
        <v>4591.5600000000004</v>
      </c>
      <c r="K16" s="17"/>
      <c r="L16" s="16">
        <f t="shared" si="2"/>
        <v>4391.0200000000004</v>
      </c>
      <c r="M16" s="16">
        <f t="shared" si="3"/>
        <v>4764.76</v>
      </c>
      <c r="N16" s="16">
        <f t="shared" si="4"/>
        <v>4618.8999999999996</v>
      </c>
      <c r="O16" s="16">
        <f t="shared" si="5"/>
        <v>0</v>
      </c>
    </row>
    <row r="17" spans="1:15" s="18" customFormat="1" x14ac:dyDescent="0.25">
      <c r="A17" s="4">
        <v>10</v>
      </c>
      <c r="B17" s="19" t="s">
        <v>24</v>
      </c>
      <c r="C17" s="14" t="s">
        <v>9</v>
      </c>
      <c r="D17" s="15">
        <v>7</v>
      </c>
      <c r="E17" s="16">
        <v>9799.86</v>
      </c>
      <c r="F17" s="16">
        <v>10633.98</v>
      </c>
      <c r="G17" s="16">
        <v>10308.450000000001</v>
      </c>
      <c r="H17" s="16"/>
      <c r="I17" s="20">
        <f t="shared" si="0"/>
        <v>4.0999999999999996</v>
      </c>
      <c r="J17" s="21">
        <f t="shared" si="1"/>
        <v>10247.43</v>
      </c>
      <c r="K17" s="17"/>
      <c r="L17" s="16">
        <f t="shared" si="2"/>
        <v>68599.02</v>
      </c>
      <c r="M17" s="16">
        <f t="shared" si="3"/>
        <v>74437.86</v>
      </c>
      <c r="N17" s="16">
        <f t="shared" si="4"/>
        <v>72159.150000000009</v>
      </c>
      <c r="O17" s="16">
        <f t="shared" si="5"/>
        <v>0</v>
      </c>
    </row>
    <row r="18" spans="1:15" s="18" customFormat="1" x14ac:dyDescent="0.25">
      <c r="A18" s="4">
        <v>11</v>
      </c>
      <c r="B18" s="19" t="s">
        <v>25</v>
      </c>
      <c r="C18" s="14" t="s">
        <v>9</v>
      </c>
      <c r="D18" s="15">
        <v>1</v>
      </c>
      <c r="E18" s="16">
        <v>15367.65</v>
      </c>
      <c r="F18" s="16">
        <v>16675.68</v>
      </c>
      <c r="G18" s="16">
        <v>16165.2</v>
      </c>
      <c r="H18" s="16"/>
      <c r="I18" s="20">
        <f t="shared" si="0"/>
        <v>4.0999999999999996</v>
      </c>
      <c r="J18" s="21">
        <f t="shared" si="1"/>
        <v>16069.51</v>
      </c>
      <c r="K18" s="17"/>
      <c r="L18" s="16">
        <f t="shared" si="2"/>
        <v>15367.65</v>
      </c>
      <c r="M18" s="16">
        <f t="shared" si="3"/>
        <v>16675.68</v>
      </c>
      <c r="N18" s="16">
        <f t="shared" si="4"/>
        <v>16165.2</v>
      </c>
      <c r="O18" s="16">
        <f t="shared" si="5"/>
        <v>0</v>
      </c>
    </row>
    <row r="19" spans="1:15" s="18" customFormat="1" x14ac:dyDescent="0.25">
      <c r="A19" s="4">
        <v>12</v>
      </c>
      <c r="B19" s="19" t="s">
        <v>26</v>
      </c>
      <c r="C19" s="14" t="s">
        <v>9</v>
      </c>
      <c r="D19" s="15">
        <v>2</v>
      </c>
      <c r="E19" s="16">
        <v>8390.98</v>
      </c>
      <c r="F19" s="16">
        <v>9105.18</v>
      </c>
      <c r="G19" s="16">
        <v>8826.4500000000007</v>
      </c>
      <c r="H19" s="16"/>
      <c r="I19" s="20">
        <f t="shared" si="0"/>
        <v>4.0999999999999996</v>
      </c>
      <c r="J19" s="21">
        <f t="shared" si="1"/>
        <v>8774.2000000000007</v>
      </c>
      <c r="K19" s="17"/>
      <c r="L19" s="16">
        <f t="shared" si="2"/>
        <v>16781.96</v>
      </c>
      <c r="M19" s="16">
        <f t="shared" si="3"/>
        <v>18210.36</v>
      </c>
      <c r="N19" s="16">
        <f t="shared" si="4"/>
        <v>17652.900000000001</v>
      </c>
      <c r="O19" s="16">
        <f t="shared" si="5"/>
        <v>0</v>
      </c>
    </row>
    <row r="20" spans="1:15" s="18" customFormat="1" x14ac:dyDescent="0.25">
      <c r="A20" s="4">
        <v>13</v>
      </c>
      <c r="B20" s="19" t="s">
        <v>27</v>
      </c>
      <c r="C20" s="14" t="s">
        <v>9</v>
      </c>
      <c r="D20" s="15">
        <v>4</v>
      </c>
      <c r="E20" s="16">
        <v>9261.4</v>
      </c>
      <c r="F20" s="16">
        <v>10049.9</v>
      </c>
      <c r="G20" s="16">
        <v>9742.25</v>
      </c>
      <c r="H20" s="16"/>
      <c r="I20" s="20">
        <f t="shared" si="0"/>
        <v>4.0999999999999996</v>
      </c>
      <c r="J20" s="21">
        <f t="shared" si="1"/>
        <v>9684.52</v>
      </c>
      <c r="K20" s="17"/>
      <c r="L20" s="16">
        <f t="shared" si="2"/>
        <v>37045.599999999999</v>
      </c>
      <c r="M20" s="16">
        <f t="shared" si="3"/>
        <v>40199.599999999999</v>
      </c>
      <c r="N20" s="16">
        <f t="shared" si="4"/>
        <v>38969</v>
      </c>
      <c r="O20" s="16">
        <f t="shared" si="5"/>
        <v>0</v>
      </c>
    </row>
    <row r="21" spans="1:15" s="18" customFormat="1" x14ac:dyDescent="0.25">
      <c r="A21" s="4">
        <v>14</v>
      </c>
      <c r="B21" s="19" t="s">
        <v>28</v>
      </c>
      <c r="C21" s="14" t="s">
        <v>9</v>
      </c>
      <c r="D21" s="15">
        <v>1</v>
      </c>
      <c r="E21" s="16">
        <v>10710.22</v>
      </c>
      <c r="F21" s="16">
        <v>11621.82</v>
      </c>
      <c r="G21" s="16">
        <v>11266.05</v>
      </c>
      <c r="H21" s="16"/>
      <c r="I21" s="20">
        <f t="shared" si="0"/>
        <v>4.0999999999999996</v>
      </c>
      <c r="J21" s="21">
        <f t="shared" si="1"/>
        <v>11199.36</v>
      </c>
      <c r="K21" s="17"/>
      <c r="L21" s="16">
        <f t="shared" si="2"/>
        <v>10710.22</v>
      </c>
      <c r="M21" s="16">
        <f t="shared" si="3"/>
        <v>11621.82</v>
      </c>
      <c r="N21" s="16">
        <f t="shared" si="4"/>
        <v>11266.05</v>
      </c>
      <c r="O21" s="16">
        <f t="shared" si="5"/>
        <v>0</v>
      </c>
    </row>
    <row r="22" spans="1:15" s="18" customFormat="1" ht="12" customHeight="1" x14ac:dyDescent="0.25">
      <c r="A22" s="4">
        <v>15</v>
      </c>
      <c r="B22" s="22" t="s">
        <v>29</v>
      </c>
      <c r="C22" s="14" t="s">
        <v>9</v>
      </c>
      <c r="D22" s="15">
        <v>3</v>
      </c>
      <c r="E22" s="16">
        <v>5282</v>
      </c>
      <c r="F22" s="16">
        <v>5440.46</v>
      </c>
      <c r="G22" s="16">
        <v>5387.64</v>
      </c>
      <c r="H22" s="16"/>
      <c r="I22" s="20">
        <f t="shared" si="0"/>
        <v>1.5</v>
      </c>
      <c r="J22" s="21">
        <f t="shared" si="1"/>
        <v>5370.03</v>
      </c>
      <c r="K22" s="17"/>
      <c r="L22" s="16">
        <f t="shared" si="2"/>
        <v>15846</v>
      </c>
      <c r="M22" s="16">
        <f t="shared" si="3"/>
        <v>16321.380000000001</v>
      </c>
      <c r="N22" s="16">
        <f t="shared" si="4"/>
        <v>16162.920000000002</v>
      </c>
      <c r="O22" s="16">
        <f t="shared" si="5"/>
        <v>0</v>
      </c>
    </row>
    <row r="23" spans="1:15" s="18" customFormat="1" ht="12" customHeight="1" x14ac:dyDescent="0.25">
      <c r="A23" s="4">
        <v>16</v>
      </c>
      <c r="B23" s="22" t="s">
        <v>30</v>
      </c>
      <c r="C23" s="14" t="s">
        <v>9</v>
      </c>
      <c r="D23" s="15">
        <v>15</v>
      </c>
      <c r="E23" s="16">
        <v>298</v>
      </c>
      <c r="F23" s="16">
        <v>312.11</v>
      </c>
      <c r="G23" s="16">
        <v>303.95999999999998</v>
      </c>
      <c r="H23" s="16"/>
      <c r="I23" s="20">
        <f t="shared" ref="I23" si="6">ROUND(STDEV(E23,F23,G23,H23)/J23*100,2)</f>
        <v>2.3199999999999998</v>
      </c>
      <c r="J23" s="21">
        <f t="shared" ref="J23" si="7">ROUND(AVERAGE(E23:H23),2)</f>
        <v>304.69</v>
      </c>
      <c r="K23" s="17"/>
      <c r="L23" s="16">
        <f t="shared" ref="L23" si="8">D23*E23</f>
        <v>4470</v>
      </c>
      <c r="M23" s="16">
        <f t="shared" ref="M23" si="9">D23*F23</f>
        <v>4681.6500000000005</v>
      </c>
      <c r="N23" s="16">
        <f t="shared" ref="N23" si="10">D23*G23</f>
        <v>4559.3999999999996</v>
      </c>
      <c r="O23" s="16">
        <f t="shared" ref="O23" si="11">D23*H23</f>
        <v>0</v>
      </c>
    </row>
    <row r="24" spans="1:15" s="18" customFormat="1" ht="12" customHeight="1" x14ac:dyDescent="0.25">
      <c r="A24" s="4">
        <v>17</v>
      </c>
      <c r="B24" s="22" t="s">
        <v>31</v>
      </c>
      <c r="C24" s="14" t="s">
        <v>9</v>
      </c>
      <c r="D24" s="15">
        <v>2</v>
      </c>
      <c r="E24" s="16">
        <v>5067.46</v>
      </c>
      <c r="F24" s="16">
        <v>5498.78</v>
      </c>
      <c r="G24" s="16">
        <v>5330.45</v>
      </c>
      <c r="H24" s="16"/>
      <c r="I24" s="20">
        <f>ROUND(STDEV(E24,F24,G24,H24)/J24*100,2)</f>
        <v>4.0999999999999996</v>
      </c>
      <c r="J24" s="21">
        <f>ROUND(AVERAGE(E24:H24),2)</f>
        <v>5298.9</v>
      </c>
      <c r="K24" s="17"/>
      <c r="L24" s="16">
        <f t="shared" ref="L24" si="12">D24*E24</f>
        <v>10134.92</v>
      </c>
      <c r="M24" s="16">
        <f>D24*F24</f>
        <v>10997.56</v>
      </c>
      <c r="N24" s="16">
        <f t="shared" ref="N24" si="13">D24*G24</f>
        <v>10660.9</v>
      </c>
      <c r="O24" s="16">
        <f t="shared" ref="O24" si="14">D24*H24</f>
        <v>0</v>
      </c>
    </row>
    <row r="25" spans="1:15" x14ac:dyDescent="0.2">
      <c r="E25" s="10">
        <f>SUM(E8:E24)</f>
        <v>109066.71999999999</v>
      </c>
      <c r="F25" s="10">
        <f>SUM(F8:F24)</f>
        <v>113485.13</v>
      </c>
      <c r="G25" s="10">
        <f>SUM(G8:G24)</f>
        <v>114682.25</v>
      </c>
      <c r="H25" s="10">
        <f>SUM(H22:H24)</f>
        <v>0</v>
      </c>
      <c r="I25" s="10">
        <f>ROUND(STDEV(E25,F25,G25,H25)/J25*100,2)</f>
        <v>66.73</v>
      </c>
      <c r="J25" s="10">
        <f>ROUND(AVERAGE(E25:H25),2)</f>
        <v>84308.53</v>
      </c>
      <c r="K25" s="11"/>
      <c r="L25" s="12">
        <f>SUM(L8:L24)</f>
        <v>599940.03000000014</v>
      </c>
      <c r="M25" s="12">
        <f>SUM(M8:M24)</f>
        <v>635222.73</v>
      </c>
      <c r="N25" s="12">
        <f>SUM(N8:N24)</f>
        <v>631528.62000000011</v>
      </c>
      <c r="O25" s="12">
        <f>SUM(O8:O24)</f>
        <v>0</v>
      </c>
    </row>
  </sheetData>
  <mergeCells count="3">
    <mergeCell ref="A2:K2"/>
    <mergeCell ref="A3:K3"/>
    <mergeCell ref="E6:H6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Брагина Екатерина Владимировна</cp:lastModifiedBy>
  <cp:revision/>
  <cp:lastPrinted>2026-09-03T01:30:35Z</cp:lastPrinted>
  <dcterms:created xsi:type="dcterms:W3CDTF">2014-01-28T06:59:00Z</dcterms:created>
  <dcterms:modified xsi:type="dcterms:W3CDTF">2026-09-03T02:17:25Z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37699CE78EA644F4A7C40651F6DAF519</vt:lpwstr>
  </property>
</Properties>
</file>