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2026 ГОД\3 С ОБЩЕЙ ПАПКИ 2026\2026 ПРОДУКТЫ 2026\3 КОТИРОВКИ\13 № ХЛЕБ И ХЛЕБОБУЛОЧНЫЕ ДО 31.12.2026\1 ПОДГОТОВКА\"/>
    </mc:Choice>
  </mc:AlternateContent>
  <bookViews>
    <workbookView xWindow="0" yWindow="0" windowWidth="28800" windowHeight="12000"/>
  </bookViews>
  <sheets>
    <sheet name="Лист1" sheetId="2" r:id="rId1"/>
  </sheets>
  <definedNames>
    <definedName name="details">#REF!</definedName>
    <definedName name="DETAILS.1">#REF!</definedName>
    <definedName name="DETAILS.2">#REF!</definedName>
    <definedName name="DETAILS.3">#REF!</definedName>
    <definedName name="DETAILS.4">#REF!</definedName>
    <definedName name="DETAILS.5">#REF!</definedName>
    <definedName name="DETAILS.6">#REF!</definedName>
    <definedName name="ДатаНМЦК">#REF!</definedName>
    <definedName name="Доп1_Значение">#REF!</definedName>
    <definedName name="Доп1_Параметр">#REF!</definedName>
    <definedName name="ЕИ">#REF!</definedName>
    <definedName name="ЕП_Цена_Проверка">#REF!</definedName>
    <definedName name="Заказчик">#REF!</definedName>
    <definedName name="ИСТ">#REF!</definedName>
    <definedName name="Колво">#REF!</definedName>
    <definedName name="КоэффВарЦен">#REF!</definedName>
    <definedName name="Наименование">#REF!</definedName>
    <definedName name="НМЦК">#REF!</definedName>
    <definedName name="НМЦК_Контракт_Сумма">#REF!</definedName>
    <definedName name="НМЦК_Контракт_Текст1">#REF!</definedName>
    <definedName name="НМЦК_Контракт_Текст2">#REF!</definedName>
    <definedName name="НМЦК_Метод">#REF!</definedName>
    <definedName name="НМЦК_Проверка">#REF!</definedName>
    <definedName name="Номер">#REF!</definedName>
    <definedName name="_xlnm.Print_Area" localSheetId="0">Лист1!$A$1:$N$31</definedName>
    <definedName name="ОКПД">#REF!</definedName>
    <definedName name="ПредметКонтракта">#REF!</definedName>
    <definedName name="РаботникДолжность">#REF!</definedName>
    <definedName name="РаботникФИО">#REF!</definedName>
    <definedName name="СпособРазмещения">#REF!</definedName>
    <definedName name="СредКварОткл">#REF!</definedName>
    <definedName name="СредняяЦена">#REF!</definedName>
    <definedName name="Срок_Исполнения">#REF!</definedName>
  </definedNames>
  <calcPr calcId="162913"/>
</workbook>
</file>

<file path=xl/calcChain.xml><?xml version="1.0" encoding="utf-8"?>
<calcChain xmlns="http://schemas.openxmlformats.org/spreadsheetml/2006/main">
  <c r="O18" i="2" l="1"/>
  <c r="O17" i="2"/>
  <c r="O16" i="2"/>
  <c r="O14" i="2"/>
  <c r="O15" i="2"/>
  <c r="O13" i="2"/>
  <c r="L18" i="2" l="1"/>
  <c r="K18" i="2"/>
  <c r="N18" i="2" s="1"/>
  <c r="J18" i="2"/>
  <c r="H18" i="2"/>
  <c r="F18" i="2"/>
  <c r="L17" i="2"/>
  <c r="M17" i="2" s="1"/>
  <c r="K17" i="2"/>
  <c r="N17" i="2" s="1"/>
  <c r="J17" i="2"/>
  <c r="H17" i="2"/>
  <c r="F17" i="2"/>
  <c r="L16" i="2"/>
  <c r="K16" i="2"/>
  <c r="N16" i="2" s="1"/>
  <c r="J16" i="2"/>
  <c r="H16" i="2"/>
  <c r="F16" i="2"/>
  <c r="L15" i="2"/>
  <c r="K15" i="2"/>
  <c r="N15" i="2" s="1"/>
  <c r="J15" i="2"/>
  <c r="H15" i="2"/>
  <c r="F15" i="2"/>
  <c r="L14" i="2"/>
  <c r="K14" i="2"/>
  <c r="N14" i="2" s="1"/>
  <c r="J14" i="2"/>
  <c r="H14" i="2"/>
  <c r="F14" i="2"/>
  <c r="F13" i="2"/>
  <c r="H13" i="2"/>
  <c r="J13" i="2"/>
  <c r="K13" i="2"/>
  <c r="N13" i="2" s="1"/>
  <c r="L13" i="2"/>
  <c r="M13" i="2" s="1"/>
  <c r="M18" i="2"/>
  <c r="H19" i="2" l="1"/>
  <c r="F19" i="2"/>
  <c r="J19" i="2"/>
  <c r="M16" i="2"/>
  <c r="M14" i="2"/>
  <c r="N20" i="2"/>
  <c r="M15" i="2"/>
</calcChain>
</file>

<file path=xl/sharedStrings.xml><?xml version="1.0" encoding="utf-8"?>
<sst xmlns="http://schemas.openxmlformats.org/spreadsheetml/2006/main" count="58" uniqueCount="49">
  <si>
    <t>Основные характеристики объекта закупки</t>
  </si>
  <si>
    <t>№</t>
  </si>
  <si>
    <t>Наименование товара, услуги (работы)</t>
  </si>
  <si>
    <t>Кол-во</t>
  </si>
  <si>
    <t>поставщик 1</t>
  </si>
  <si>
    <t>поставщик 2</t>
  </si>
  <si>
    <t>поставщик 3</t>
  </si>
  <si>
    <t>Итого</t>
  </si>
  <si>
    <t>Заказчик</t>
  </si>
  <si>
    <t>Ед. изм</t>
  </si>
  <si>
    <t>Способ размещения</t>
  </si>
  <si>
    <t>должность</t>
  </si>
  <si>
    <t>Ф.И.О.</t>
  </si>
  <si>
    <t>подпись</t>
  </si>
  <si>
    <t>Цена, руб.</t>
  </si>
  <si>
    <t>Сумма, руб.</t>
  </si>
  <si>
    <t>Однородность совокупности значений выявленных цен, используемых в расчете НМЦ</t>
  </si>
  <si>
    <t xml:space="preserve">Средняя арифметическая цена за единицу     &lt;ц&gt; </t>
  </si>
  <si>
    <t>Среднее квадратичное отклонение</t>
  </si>
  <si>
    <t>НМЦ, определяемая методом сопоставимых рыночных цен</t>
  </si>
  <si>
    <t>Коэффициент вариации цен V (%)                         (не должен превышать 33%)</t>
  </si>
  <si>
    <t>Расчет НМЦ по формуле                             v - кол-во (объем) закупаемых ТРУ;
n - кол-во значений, используемых в расчете;
i - номер источника ценовой информации;
     - цена единицы
.</t>
  </si>
  <si>
    <t>Метод сопоставимых рыночных цен (анализа рынка)</t>
  </si>
  <si>
    <t>кг</t>
  </si>
  <si>
    <t>Предмет договора</t>
  </si>
  <si>
    <t>Согласно спецификации</t>
  </si>
  <si>
    <t xml:space="preserve">Обоснование начальной (максимальной) цены договора </t>
  </si>
  <si>
    <t>Метод определения НМЦД с обоснованием:</t>
  </si>
  <si>
    <t>МАДОУ "ДС №7 "Незабудка"</t>
  </si>
  <si>
    <t>Контрактный управляющий</t>
  </si>
  <si>
    <t>№____________________ от _____________г.</t>
  </si>
  <si>
    <t>Запрос котировок в электронной форме</t>
  </si>
  <si>
    <t xml:space="preserve">НМЦД подготовил </t>
  </si>
  <si>
    <t>На основании проведенного анализа рынка, с учетом округления значений НМЦД составляет:</t>
  </si>
  <si>
    <t>Расчет НМЦД</t>
  </si>
  <si>
    <t>Хлеб Дарницкий</t>
  </si>
  <si>
    <t>Хлеб пшеничный йодированный</t>
  </si>
  <si>
    <t>Сухари панировочные</t>
  </si>
  <si>
    <t>Батон сдобный</t>
  </si>
  <si>
    <t>Хлеб зерновой полезный (8 злаков)</t>
  </si>
  <si>
    <t>Тесто слоеное (дрожжевое)</t>
  </si>
  <si>
    <r>
      <t>Поставка продуктов питания:</t>
    </r>
    <r>
      <rPr>
        <b/>
        <sz val="11"/>
        <color indexed="8"/>
        <rFont val="Times New Roman"/>
        <family val="1"/>
        <charset val="204"/>
      </rPr>
      <t xml:space="preserve"> ХЛЕБ И ХЛЕБОБУЛОЧНЫЕ ИЗДЕЛИЯ</t>
    </r>
  </si>
  <si>
    <t>Подписи:</t>
  </si>
  <si>
    <t>Копалина И.Н.</t>
  </si>
  <si>
    <t>Карпова О.А.</t>
  </si>
  <si>
    <t>Карпова Ольга Анатольевна</t>
  </si>
  <si>
    <t>Ермаева В.М.</t>
  </si>
  <si>
    <t>Медведева Н.Н.</t>
  </si>
  <si>
    <t>Миронец О.И.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</si>
</sst>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1" xfId="0" applyFont="1" applyBorder="1"/>
    <xf numFmtId="2" fontId="1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/>
    <xf numFmtId="0" fontId="1" fillId="0" borderId="0" xfId="0" applyFont="1" applyAlignment="1"/>
    <xf numFmtId="2" fontId="1" fillId="0" borderId="0" xfId="0" applyNumberFormat="1" applyFont="1" applyAlignment="1"/>
    <xf numFmtId="2" fontId="1" fillId="0" borderId="2" xfId="0" applyNumberFormat="1" applyFont="1" applyBorder="1" applyAlignment="1"/>
    <xf numFmtId="2" fontId="1" fillId="0" borderId="0" xfId="0" applyNumberFormat="1" applyFont="1" applyBorder="1" applyAlignment="1"/>
    <xf numFmtId="0" fontId="2" fillId="0" borderId="0" xfId="0" applyFont="1" applyAlignment="1"/>
    <xf numFmtId="0" fontId="3" fillId="0" borderId="3" xfId="0" applyFont="1" applyBorder="1" applyAlignment="1"/>
    <xf numFmtId="0" fontId="2" fillId="0" borderId="0" xfId="0" applyFont="1" applyAlignment="1">
      <alignment horizontal="right"/>
    </xf>
    <xf numFmtId="0" fontId="3" fillId="0" borderId="0" xfId="0" applyFont="1" applyBorder="1" applyAlignment="1"/>
    <xf numFmtId="2" fontId="0" fillId="0" borderId="0" xfId="0" applyNumberForma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/>
    <xf numFmtId="0" fontId="4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Continuous" vertical="center" wrapText="1"/>
    </xf>
    <xf numFmtId="0" fontId="1" fillId="0" borderId="4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right" vertical="center"/>
    </xf>
    <xf numFmtId="0" fontId="9" fillId="0" borderId="0" xfId="0" applyFont="1"/>
    <xf numFmtId="2" fontId="5" fillId="0" borderId="5" xfId="0" applyNumberFormat="1" applyFont="1" applyBorder="1" applyAlignment="1">
      <alignment horizontal="center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protection locked="0"/>
    </xf>
    <xf numFmtId="0" fontId="1" fillId="0" borderId="2" xfId="0" applyFont="1" applyBorder="1" applyAlignment="1"/>
    <xf numFmtId="164" fontId="10" fillId="0" borderId="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2" fontId="7" fillId="0" borderId="6" xfId="0" applyNumberFormat="1" applyFont="1" applyFill="1" applyBorder="1" applyAlignment="1">
      <alignment horizontal="center" vertical="top" wrapText="1"/>
    </xf>
    <xf numFmtId="2" fontId="7" fillId="0" borderId="7" xfId="0" applyNumberFormat="1" applyFont="1" applyBorder="1" applyAlignment="1">
      <alignment horizontal="center" vertical="top" wrapText="1"/>
    </xf>
    <xf numFmtId="2" fontId="7" fillId="0" borderId="6" xfId="0" applyNumberFormat="1" applyFont="1" applyBorder="1" applyAlignment="1">
      <alignment horizontal="center" vertical="top" wrapText="1"/>
    </xf>
    <xf numFmtId="2" fontId="7" fillId="0" borderId="7" xfId="0" applyNumberFormat="1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/>
    <xf numFmtId="0" fontId="3" fillId="0" borderId="5" xfId="0" applyFont="1" applyBorder="1" applyAlignment="1">
      <alignment horizontal="right" wrapText="1"/>
    </xf>
    <xf numFmtId="0" fontId="3" fillId="0" borderId="3" xfId="0" applyFont="1" applyBorder="1" applyAlignment="1">
      <alignment horizontal="center" wrapText="1"/>
    </xf>
    <xf numFmtId="2" fontId="3" fillId="0" borderId="5" xfId="0" applyNumberFormat="1" applyFont="1" applyBorder="1" applyAlignment="1">
      <alignment wrapText="1"/>
    </xf>
    <xf numFmtId="2" fontId="3" fillId="0" borderId="5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2" fontId="3" fillId="0" borderId="6" xfId="0" applyNumberFormat="1" applyFont="1" applyFill="1" applyBorder="1"/>
    <xf numFmtId="2" fontId="3" fillId="0" borderId="6" xfId="0" applyNumberFormat="1" applyFont="1" applyBorder="1" applyAlignment="1">
      <alignment wrapText="1"/>
    </xf>
    <xf numFmtId="2" fontId="12" fillId="3" borderId="1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/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11">
    <dxf>
      <font>
        <strike/>
      </font>
      <fill>
        <patternFill patternType="lightUp">
          <bgColor rgb="FFFF0000"/>
        </patternFill>
      </fill>
    </dxf>
    <dxf>
      <font>
        <b/>
        <i val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b/>
        <i val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b/>
        <i val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strike/>
      </font>
      <fill>
        <patternFill patternType="lightUp">
          <bgColor rgb="FFFF0000"/>
        </patternFill>
      </fill>
    </dxf>
    <dxf>
      <font>
        <strike/>
      </font>
      <fill>
        <patternFill patternType="lightUp">
          <bgColor rgb="FFFF0000"/>
        </patternFill>
      </fill>
    </dxf>
    <dxf>
      <font>
        <strike/>
      </font>
      <fill>
        <patternFill patternType="lightUp">
          <bgColor rgb="FFFF0000"/>
        </patternFill>
      </fill>
    </dxf>
    <dxf>
      <font>
        <b/>
        <i val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b/>
        <i val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b/>
        <i val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strike/>
      </font>
      <fill>
        <patternFill patternType="lightUp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123825</xdr:colOff>
      <xdr:row>11</xdr:row>
      <xdr:rowOff>1028700</xdr:rowOff>
    </xdr:from>
    <xdr:to>
      <xdr:col>13</xdr:col>
      <xdr:colOff>828675</xdr:colOff>
      <xdr:row>11</xdr:row>
      <xdr:rowOff>1438275</xdr:rowOff>
    </xdr:to>
    <xdr:pic>
      <xdr:nvPicPr>
        <xdr:cNvPr id="2275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3533775"/>
          <a:ext cx="7048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11</xdr:row>
      <xdr:rowOff>838200</xdr:rowOff>
    </xdr:from>
    <xdr:to>
      <xdr:col>11</xdr:col>
      <xdr:colOff>323850</xdr:colOff>
      <xdr:row>11</xdr:row>
      <xdr:rowOff>1200150</xdr:rowOff>
    </xdr:to>
    <xdr:pic>
      <xdr:nvPicPr>
        <xdr:cNvPr id="2276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343275"/>
          <a:ext cx="1714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123825</xdr:colOff>
      <xdr:row>11</xdr:row>
      <xdr:rowOff>914400</xdr:rowOff>
    </xdr:from>
    <xdr:to>
      <xdr:col>12</xdr:col>
      <xdr:colOff>457200</xdr:colOff>
      <xdr:row>11</xdr:row>
      <xdr:rowOff>1343025</xdr:rowOff>
    </xdr:to>
    <xdr:pic>
      <xdr:nvPicPr>
        <xdr:cNvPr id="2277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3419475"/>
          <a:ext cx="3333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view="pageBreakPreview" zoomScale="80" zoomScaleNormal="80" zoomScaleSheetLayoutView="80" workbookViewId="0">
      <selection activeCell="S28" sqref="S28"/>
    </sheetView>
  </sheetViews>
  <sheetFormatPr defaultRowHeight="15" x14ac:dyDescent="0.25"/>
  <cols>
    <col min="1" max="1" width="3.7109375" customWidth="1"/>
    <col min="2" max="2" width="33.28515625" customWidth="1"/>
    <col min="3" max="3" width="7.140625" customWidth="1"/>
    <col min="4" max="4" width="9.5703125" customWidth="1"/>
    <col min="6" max="6" width="11.7109375" customWidth="1"/>
    <col min="7" max="7" width="10.7109375" customWidth="1"/>
    <col min="8" max="8" width="12" customWidth="1"/>
    <col min="9" max="9" width="11.28515625" customWidth="1"/>
    <col min="10" max="10" width="11.7109375" customWidth="1"/>
    <col min="12" max="12" width="10.42578125" customWidth="1"/>
    <col min="13" max="13" width="11.7109375" customWidth="1"/>
    <col min="14" max="14" width="14.5703125" customWidth="1"/>
    <col min="15" max="15" width="14.28515625" customWidth="1"/>
  </cols>
  <sheetData>
    <row r="1" spans="1:15" x14ac:dyDescent="0.25">
      <c r="A1" s="75" t="s">
        <v>26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5" x14ac:dyDescent="0.25">
      <c r="A2" s="77" t="s">
        <v>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8"/>
    </row>
    <row r="3" spans="1:15" ht="4.5" customHeight="1" x14ac:dyDescent="0.25">
      <c r="A3" s="11"/>
      <c r="B3" s="11"/>
      <c r="C3" s="5"/>
      <c r="D3" s="12"/>
      <c r="E3" s="12"/>
      <c r="F3" s="12"/>
      <c r="G3" s="3"/>
      <c r="H3" s="3"/>
      <c r="I3" s="12"/>
      <c r="J3" s="12"/>
      <c r="K3" s="12"/>
      <c r="L3" s="12"/>
      <c r="M3" s="12"/>
      <c r="N3" s="11"/>
    </row>
    <row r="4" spans="1:15" x14ac:dyDescent="0.25">
      <c r="A4" s="23" t="s">
        <v>8</v>
      </c>
      <c r="B4" s="6"/>
      <c r="C4" s="87" t="s">
        <v>28</v>
      </c>
      <c r="D4" s="88"/>
      <c r="E4" s="88"/>
      <c r="F4" s="88"/>
      <c r="G4" s="88"/>
      <c r="H4" s="88"/>
      <c r="I4" s="88"/>
      <c r="J4" s="88"/>
      <c r="K4" s="88"/>
      <c r="L4" s="88"/>
      <c r="M4" s="20"/>
      <c r="N4" s="18"/>
    </row>
    <row r="5" spans="1:15" x14ac:dyDescent="0.25">
      <c r="A5" s="23" t="s">
        <v>24</v>
      </c>
      <c r="B5" s="16"/>
      <c r="C5" s="89" t="s">
        <v>41</v>
      </c>
      <c r="D5" s="90"/>
      <c r="E5" s="90"/>
      <c r="F5" s="90"/>
      <c r="G5" s="90"/>
      <c r="H5" s="90"/>
      <c r="I5" s="90"/>
      <c r="J5" s="90"/>
      <c r="K5" s="90"/>
      <c r="L5" s="90"/>
      <c r="M5" s="20"/>
      <c r="N5" s="18"/>
    </row>
    <row r="6" spans="1:15" x14ac:dyDescent="0.25">
      <c r="A6" s="23" t="s">
        <v>10</v>
      </c>
      <c r="B6" s="16"/>
      <c r="C6" s="91" t="s">
        <v>31</v>
      </c>
      <c r="D6" s="92"/>
      <c r="E6" s="92"/>
      <c r="F6" s="92"/>
      <c r="G6" s="92"/>
      <c r="H6" s="92"/>
      <c r="I6" s="92"/>
      <c r="J6" s="92"/>
      <c r="K6" s="92"/>
      <c r="L6" s="92"/>
      <c r="M6" s="20"/>
      <c r="N6" s="18"/>
    </row>
    <row r="7" spans="1:15" ht="4.5" customHeight="1" x14ac:dyDescent="0.25">
      <c r="A7" s="24"/>
      <c r="B7" s="11"/>
      <c r="C7" s="5"/>
      <c r="D7" s="12"/>
      <c r="E7" s="12"/>
      <c r="F7" s="12"/>
      <c r="G7" s="3"/>
      <c r="H7" s="3"/>
      <c r="I7" s="13"/>
      <c r="J7" s="14"/>
      <c r="K7" s="14"/>
      <c r="L7" s="12"/>
      <c r="M7" s="12"/>
      <c r="N7" s="11"/>
    </row>
    <row r="8" spans="1:15" x14ac:dyDescent="0.25">
      <c r="A8" s="97" t="s">
        <v>0</v>
      </c>
      <c r="B8" s="98"/>
      <c r="C8" s="8" t="s">
        <v>25</v>
      </c>
      <c r="D8" s="9"/>
      <c r="E8" s="9"/>
      <c r="F8" s="9"/>
      <c r="G8" s="9"/>
      <c r="H8" s="9"/>
      <c r="I8" s="9"/>
      <c r="J8" s="9"/>
      <c r="K8" s="9"/>
      <c r="L8" s="9"/>
      <c r="M8" s="9"/>
      <c r="N8" s="10"/>
    </row>
    <row r="9" spans="1:15" x14ac:dyDescent="0.25">
      <c r="A9" s="84" t="s">
        <v>27</v>
      </c>
      <c r="B9" s="85"/>
      <c r="C9" s="25" t="s">
        <v>22</v>
      </c>
      <c r="D9" s="9"/>
      <c r="E9" s="9"/>
      <c r="F9" s="9"/>
      <c r="G9" s="9"/>
      <c r="H9" s="9"/>
      <c r="I9" s="9"/>
      <c r="J9" s="9"/>
      <c r="K9" s="9"/>
      <c r="L9" s="9"/>
      <c r="M9" s="9"/>
      <c r="N9" s="10"/>
    </row>
    <row r="10" spans="1:15" x14ac:dyDescent="0.25">
      <c r="A10" s="95" t="s">
        <v>34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6"/>
    </row>
    <row r="11" spans="1:15" ht="68.45" customHeight="1" x14ac:dyDescent="0.25">
      <c r="A11" s="93" t="s">
        <v>1</v>
      </c>
      <c r="B11" s="79" t="s">
        <v>2</v>
      </c>
      <c r="C11" s="79" t="s">
        <v>9</v>
      </c>
      <c r="D11" s="82" t="s">
        <v>3</v>
      </c>
      <c r="E11" s="68" t="s">
        <v>4</v>
      </c>
      <c r="F11" s="70"/>
      <c r="G11" s="68" t="s">
        <v>5</v>
      </c>
      <c r="H11" s="69"/>
      <c r="I11" s="68" t="s">
        <v>6</v>
      </c>
      <c r="J11" s="70"/>
      <c r="K11" s="68" t="s">
        <v>16</v>
      </c>
      <c r="L11" s="86"/>
      <c r="M11" s="69"/>
      <c r="N11" s="40" t="s">
        <v>19</v>
      </c>
    </row>
    <row r="12" spans="1:15" ht="115.15" customHeight="1" x14ac:dyDescent="0.25">
      <c r="A12" s="94"/>
      <c r="B12" s="80"/>
      <c r="C12" s="81"/>
      <c r="D12" s="83"/>
      <c r="E12" s="41" t="s">
        <v>14</v>
      </c>
      <c r="F12" s="41" t="s">
        <v>15</v>
      </c>
      <c r="G12" s="41" t="s">
        <v>14</v>
      </c>
      <c r="H12" s="41" t="s">
        <v>15</v>
      </c>
      <c r="I12" s="41" t="s">
        <v>14</v>
      </c>
      <c r="J12" s="42" t="s">
        <v>15</v>
      </c>
      <c r="K12" s="41" t="s">
        <v>17</v>
      </c>
      <c r="L12" s="44" t="s">
        <v>18</v>
      </c>
      <c r="M12" s="44" t="s">
        <v>20</v>
      </c>
      <c r="N12" s="43" t="s">
        <v>21</v>
      </c>
    </row>
    <row r="13" spans="1:15" x14ac:dyDescent="0.25">
      <c r="A13" s="46">
        <v>1</v>
      </c>
      <c r="B13" s="45" t="s">
        <v>38</v>
      </c>
      <c r="C13" s="47" t="s">
        <v>23</v>
      </c>
      <c r="D13" s="35">
        <v>555</v>
      </c>
      <c r="E13" s="63">
        <v>178</v>
      </c>
      <c r="F13" s="48">
        <f t="shared" ref="F13:F18" si="0">SUM(D13*E13)</f>
        <v>98790</v>
      </c>
      <c r="G13" s="64">
        <v>190</v>
      </c>
      <c r="H13" s="49">
        <f t="shared" ref="H13:H18" si="1">SUM(D13*G13)</f>
        <v>105450</v>
      </c>
      <c r="I13" s="64">
        <v>200</v>
      </c>
      <c r="J13" s="50">
        <f t="shared" ref="J13:J18" si="2">SUM(D13*I13)</f>
        <v>111000</v>
      </c>
      <c r="K13" s="51">
        <f t="shared" ref="K13:K18" si="3">ROUND((E13+G13+I13)/3,0)</f>
        <v>189</v>
      </c>
      <c r="L13" s="52">
        <f t="shared" ref="L13:L18" si="4">STDEV(E13,G13,I13)</f>
        <v>11.015141094572204</v>
      </c>
      <c r="M13" s="52">
        <f t="shared" ref="M13:M18" si="5">(L13/K13)*100</f>
        <v>5.8281169812551346</v>
      </c>
      <c r="N13" s="53">
        <f t="shared" ref="N13:N18" si="6">D13*K13</f>
        <v>104895</v>
      </c>
      <c r="O13">
        <f>D13/0.3</f>
        <v>1850</v>
      </c>
    </row>
    <row r="14" spans="1:15" x14ac:dyDescent="0.25">
      <c r="A14" s="46">
        <v>2</v>
      </c>
      <c r="B14" s="45" t="s">
        <v>35</v>
      </c>
      <c r="C14" s="47" t="s">
        <v>23</v>
      </c>
      <c r="D14" s="35">
        <v>360</v>
      </c>
      <c r="E14" s="63">
        <v>90</v>
      </c>
      <c r="F14" s="48">
        <f t="shared" si="0"/>
        <v>32400</v>
      </c>
      <c r="G14" s="64">
        <v>98</v>
      </c>
      <c r="H14" s="49">
        <f t="shared" si="1"/>
        <v>35280</v>
      </c>
      <c r="I14" s="64">
        <v>98</v>
      </c>
      <c r="J14" s="50">
        <f t="shared" si="2"/>
        <v>35280</v>
      </c>
      <c r="K14" s="51">
        <f t="shared" si="3"/>
        <v>95</v>
      </c>
      <c r="L14" s="52">
        <f t="shared" si="4"/>
        <v>4.6188021535170058</v>
      </c>
      <c r="M14" s="52">
        <f t="shared" si="5"/>
        <v>4.8618970037021114</v>
      </c>
      <c r="N14" s="53">
        <f t="shared" si="6"/>
        <v>34200</v>
      </c>
      <c r="O14">
        <f>D14/0.6</f>
        <v>600</v>
      </c>
    </row>
    <row r="15" spans="1:15" x14ac:dyDescent="0.25">
      <c r="A15" s="46">
        <v>3</v>
      </c>
      <c r="B15" s="45" t="s">
        <v>39</v>
      </c>
      <c r="C15" s="47" t="s">
        <v>23</v>
      </c>
      <c r="D15" s="35">
        <v>360</v>
      </c>
      <c r="E15" s="63">
        <v>199</v>
      </c>
      <c r="F15" s="48">
        <f t="shared" si="0"/>
        <v>71640</v>
      </c>
      <c r="G15" s="64">
        <v>190</v>
      </c>
      <c r="H15" s="49">
        <f t="shared" si="1"/>
        <v>68400</v>
      </c>
      <c r="I15" s="64">
        <v>200</v>
      </c>
      <c r="J15" s="50">
        <f t="shared" si="2"/>
        <v>72000</v>
      </c>
      <c r="K15" s="51">
        <f t="shared" si="3"/>
        <v>196</v>
      </c>
      <c r="L15" s="52">
        <f t="shared" si="4"/>
        <v>5.5075705472861012</v>
      </c>
      <c r="M15" s="52">
        <f t="shared" si="5"/>
        <v>2.8099849731051534</v>
      </c>
      <c r="N15" s="53">
        <f t="shared" si="6"/>
        <v>70560</v>
      </c>
      <c r="O15">
        <f t="shared" ref="O15" si="7">D15/0.3</f>
        <v>1200</v>
      </c>
    </row>
    <row r="16" spans="1:15" x14ac:dyDescent="0.25">
      <c r="A16" s="46">
        <v>4</v>
      </c>
      <c r="B16" s="45" t="s">
        <v>36</v>
      </c>
      <c r="C16" s="47" t="s">
        <v>23</v>
      </c>
      <c r="D16" s="35">
        <v>500</v>
      </c>
      <c r="E16" s="63">
        <v>90</v>
      </c>
      <c r="F16" s="48">
        <f t="shared" si="0"/>
        <v>45000</v>
      </c>
      <c r="G16" s="64">
        <v>96</v>
      </c>
      <c r="H16" s="49">
        <f t="shared" si="1"/>
        <v>48000</v>
      </c>
      <c r="I16" s="64">
        <v>100</v>
      </c>
      <c r="J16" s="50">
        <f t="shared" si="2"/>
        <v>50000</v>
      </c>
      <c r="K16" s="51">
        <f t="shared" si="3"/>
        <v>95</v>
      </c>
      <c r="L16" s="52">
        <f t="shared" si="4"/>
        <v>5.0332229568471663</v>
      </c>
      <c r="M16" s="52">
        <f t="shared" si="5"/>
        <v>5.2981294282601752</v>
      </c>
      <c r="N16" s="53">
        <f t="shared" si="6"/>
        <v>47500</v>
      </c>
      <c r="O16">
        <f>D16/0.5</f>
        <v>1000</v>
      </c>
    </row>
    <row r="17" spans="1:15" x14ac:dyDescent="0.25">
      <c r="A17" s="46">
        <v>5</v>
      </c>
      <c r="B17" s="45" t="s">
        <v>40</v>
      </c>
      <c r="C17" s="47" t="s">
        <v>23</v>
      </c>
      <c r="D17" s="35">
        <v>60</v>
      </c>
      <c r="E17" s="63">
        <v>280</v>
      </c>
      <c r="F17" s="48">
        <f t="shared" si="0"/>
        <v>16800</v>
      </c>
      <c r="G17" s="64">
        <v>285</v>
      </c>
      <c r="H17" s="49">
        <f t="shared" si="1"/>
        <v>17100</v>
      </c>
      <c r="I17" s="64">
        <v>295</v>
      </c>
      <c r="J17" s="50">
        <f t="shared" si="2"/>
        <v>17700</v>
      </c>
      <c r="K17" s="51">
        <f t="shared" si="3"/>
        <v>287</v>
      </c>
      <c r="L17" s="52">
        <f t="shared" si="4"/>
        <v>7.6376261582597333</v>
      </c>
      <c r="M17" s="52">
        <f t="shared" si="5"/>
        <v>2.6611937833657606</v>
      </c>
      <c r="N17" s="53">
        <f t="shared" si="6"/>
        <v>17220</v>
      </c>
      <c r="O17">
        <f>D17/1</f>
        <v>60</v>
      </c>
    </row>
    <row r="18" spans="1:15" x14ac:dyDescent="0.25">
      <c r="A18" s="46">
        <v>6</v>
      </c>
      <c r="B18" s="45" t="s">
        <v>37</v>
      </c>
      <c r="C18" s="47" t="s">
        <v>23</v>
      </c>
      <c r="D18" s="35">
        <v>30</v>
      </c>
      <c r="E18" s="63">
        <v>166</v>
      </c>
      <c r="F18" s="48">
        <f t="shared" si="0"/>
        <v>4980</v>
      </c>
      <c r="G18" s="64">
        <v>170</v>
      </c>
      <c r="H18" s="49">
        <f t="shared" si="1"/>
        <v>5100</v>
      </c>
      <c r="I18" s="64">
        <v>175</v>
      </c>
      <c r="J18" s="50">
        <f t="shared" si="2"/>
        <v>5250</v>
      </c>
      <c r="K18" s="51">
        <f t="shared" si="3"/>
        <v>170</v>
      </c>
      <c r="L18" s="52">
        <f t="shared" si="4"/>
        <v>4.5092497528228943</v>
      </c>
      <c r="M18" s="52">
        <f t="shared" si="5"/>
        <v>2.6524998546017025</v>
      </c>
      <c r="N18" s="53">
        <f t="shared" si="6"/>
        <v>5100</v>
      </c>
      <c r="O18">
        <f>D18/1</f>
        <v>30</v>
      </c>
    </row>
    <row r="19" spans="1:15" x14ac:dyDescent="0.25">
      <c r="A19" s="54"/>
      <c r="B19" s="55" t="s">
        <v>7</v>
      </c>
      <c r="C19" s="56"/>
      <c r="D19" s="57"/>
      <c r="E19" s="57"/>
      <c r="F19" s="58">
        <f>SUM(F13:F18)</f>
        <v>269610</v>
      </c>
      <c r="G19" s="57"/>
      <c r="H19" s="58">
        <f>SUM(H13:H18)</f>
        <v>279330</v>
      </c>
      <c r="I19" s="58"/>
      <c r="J19" s="59">
        <f>SUM(J13:J18)</f>
        <v>291230</v>
      </c>
      <c r="K19" s="60"/>
      <c r="L19" s="61"/>
      <c r="M19" s="61"/>
      <c r="N19" s="62"/>
    </row>
    <row r="20" spans="1:15" ht="15.75" x14ac:dyDescent="0.25">
      <c r="A20" s="28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9" t="s">
        <v>33</v>
      </c>
      <c r="N20" s="31">
        <f>SUM(N13:N18)</f>
        <v>279475</v>
      </c>
      <c r="O20" s="19"/>
    </row>
    <row r="21" spans="1:15" hidden="1" x14ac:dyDescent="0.25">
      <c r="A21" s="9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2"/>
    </row>
    <row r="22" spans="1:15" ht="5.25" customHeight="1" x14ac:dyDescent="0.25">
      <c r="A22" s="15"/>
      <c r="B22" s="71" t="s">
        <v>32</v>
      </c>
      <c r="C22" s="5"/>
      <c r="D22" s="1"/>
      <c r="E22" s="1"/>
      <c r="F22" s="1"/>
      <c r="G22" s="1"/>
      <c r="H22" s="1"/>
      <c r="I22" s="1"/>
      <c r="J22" s="1"/>
      <c r="K22" s="1"/>
      <c r="L22" s="1"/>
      <c r="M22" s="4"/>
      <c r="N22" s="1"/>
    </row>
    <row r="23" spans="1:15" x14ac:dyDescent="0.25">
      <c r="A23" s="26"/>
      <c r="B23" s="72"/>
      <c r="C23" s="32" t="s">
        <v>29</v>
      </c>
      <c r="D23" s="33"/>
      <c r="E23" s="33"/>
      <c r="F23" s="33"/>
      <c r="G23" s="1"/>
      <c r="H23" s="32" t="s">
        <v>45</v>
      </c>
      <c r="I23" s="34"/>
      <c r="J23" s="1"/>
      <c r="K23" s="34"/>
      <c r="L23" s="34"/>
      <c r="M23" s="21"/>
      <c r="N23" s="1"/>
    </row>
    <row r="24" spans="1:15" x14ac:dyDescent="0.25">
      <c r="A24" s="15"/>
      <c r="B24" s="4"/>
      <c r="C24" s="65" t="s">
        <v>11</v>
      </c>
      <c r="D24" s="65"/>
      <c r="E24" s="65"/>
      <c r="F24" s="65"/>
      <c r="G24" s="4"/>
      <c r="H24" s="65" t="s">
        <v>12</v>
      </c>
      <c r="I24" s="65"/>
      <c r="J24" s="4"/>
      <c r="K24" s="65" t="s">
        <v>13</v>
      </c>
      <c r="L24" s="65"/>
      <c r="M24" s="22"/>
      <c r="N24" s="1"/>
    </row>
    <row r="25" spans="1:15" ht="3.75" customHeight="1" x14ac:dyDescent="0.25">
      <c r="A25" s="15"/>
      <c r="B25" s="17"/>
      <c r="C25" s="66"/>
      <c r="D25" s="67"/>
      <c r="E25" s="4"/>
      <c r="F25" s="4"/>
      <c r="G25" s="4"/>
      <c r="H25" s="4"/>
      <c r="I25" s="4"/>
      <c r="J25" s="4"/>
      <c r="K25" s="4"/>
      <c r="L25" s="4"/>
      <c r="M25" s="4"/>
      <c r="N25" s="1"/>
    </row>
    <row r="26" spans="1:15" x14ac:dyDescent="0.25">
      <c r="A26" s="30"/>
      <c r="B26" s="36" t="s">
        <v>42</v>
      </c>
      <c r="C26" s="73" t="s">
        <v>43</v>
      </c>
      <c r="D26" s="74"/>
      <c r="E26" s="38"/>
      <c r="F26" s="38"/>
      <c r="G26" s="38"/>
      <c r="J26" s="30"/>
      <c r="K26" s="30"/>
      <c r="L26" s="30"/>
      <c r="M26" s="30"/>
    </row>
    <row r="27" spans="1:15" ht="15" customHeight="1" x14ac:dyDescent="0.25">
      <c r="B27" s="37"/>
      <c r="C27" s="73" t="s">
        <v>47</v>
      </c>
      <c r="D27" s="74"/>
      <c r="E27" s="39"/>
      <c r="F27" s="39"/>
      <c r="G27" s="39"/>
    </row>
    <row r="28" spans="1:15" x14ac:dyDescent="0.25">
      <c r="B28" s="37"/>
      <c r="C28" s="73" t="s">
        <v>46</v>
      </c>
      <c r="D28" s="74"/>
      <c r="E28" s="39"/>
      <c r="F28" s="39"/>
      <c r="G28" s="39"/>
    </row>
    <row r="29" spans="1:15" x14ac:dyDescent="0.25">
      <c r="B29" s="37"/>
      <c r="C29" s="73" t="s">
        <v>48</v>
      </c>
      <c r="D29" s="74"/>
      <c r="E29" s="39"/>
      <c r="F29" s="39"/>
      <c r="G29" s="39"/>
    </row>
    <row r="30" spans="1:15" ht="15" customHeight="1" x14ac:dyDescent="0.25">
      <c r="B30" s="37"/>
      <c r="C30" s="73" t="s">
        <v>44</v>
      </c>
      <c r="D30" s="74"/>
      <c r="E30" s="39"/>
      <c r="F30" s="39"/>
      <c r="G30" s="39"/>
    </row>
  </sheetData>
  <mergeCells count="26">
    <mergeCell ref="A1:N1"/>
    <mergeCell ref="A2:N2"/>
    <mergeCell ref="B11:B12"/>
    <mergeCell ref="C11:C12"/>
    <mergeCell ref="D11:D12"/>
    <mergeCell ref="A9:B9"/>
    <mergeCell ref="K11:M11"/>
    <mergeCell ref="C4:L4"/>
    <mergeCell ref="C5:L5"/>
    <mergeCell ref="C6:L6"/>
    <mergeCell ref="A11:A12"/>
    <mergeCell ref="E11:F11"/>
    <mergeCell ref="A10:N10"/>
    <mergeCell ref="A8:B8"/>
    <mergeCell ref="C30:D30"/>
    <mergeCell ref="C26:D26"/>
    <mergeCell ref="C27:D27"/>
    <mergeCell ref="C28:D28"/>
    <mergeCell ref="C29:D29"/>
    <mergeCell ref="K24:L24"/>
    <mergeCell ref="C25:D25"/>
    <mergeCell ref="G11:H11"/>
    <mergeCell ref="I11:J11"/>
    <mergeCell ref="B22:B23"/>
    <mergeCell ref="C24:F24"/>
    <mergeCell ref="H24:I24"/>
  </mergeCells>
  <conditionalFormatting sqref="N13 N17:N18">
    <cfRule type="expression" dxfId="10" priority="45" stopIfTrue="1">
      <formula>AND(O13&lt;&gt;N13, $O$1=1)</formula>
    </cfRule>
  </conditionalFormatting>
  <conditionalFormatting sqref="F13 F17:F18">
    <cfRule type="expression" dxfId="9" priority="44" stopIfTrue="1">
      <formula>AND(F13=O13, $O$1=2)</formula>
    </cfRule>
  </conditionalFormatting>
  <conditionalFormatting sqref="J13 J17:J18">
    <cfRule type="expression" dxfId="8" priority="42" stopIfTrue="1">
      <formula>AND(J13=O13, $O$1=2)</formula>
    </cfRule>
  </conditionalFormatting>
  <conditionalFormatting sqref="H13 H17:H18">
    <cfRule type="expression" dxfId="7" priority="43" stopIfTrue="1">
      <formula>AND(H13=O13, $O$1=2)</formula>
    </cfRule>
  </conditionalFormatting>
  <conditionalFormatting sqref="M13">
    <cfRule type="expression" dxfId="6" priority="41" stopIfTrue="1">
      <formula>M13&gt;33</formula>
    </cfRule>
  </conditionalFormatting>
  <conditionalFormatting sqref="M17:M18">
    <cfRule type="expression" dxfId="5" priority="11" stopIfTrue="1">
      <formula>M17&gt;33</formula>
    </cfRule>
  </conditionalFormatting>
  <conditionalFormatting sqref="N14:N17">
    <cfRule type="expression" dxfId="4" priority="5" stopIfTrue="1">
      <formula>AND(O14&lt;&gt;N14, $O$1=1)</formula>
    </cfRule>
  </conditionalFormatting>
  <conditionalFormatting sqref="F14:F17">
    <cfRule type="expression" dxfId="3" priority="4" stopIfTrue="1">
      <formula>AND(F14=O14, $O$1=2)</formula>
    </cfRule>
  </conditionalFormatting>
  <conditionalFormatting sqref="J14:J17">
    <cfRule type="expression" dxfId="2" priority="2" stopIfTrue="1">
      <formula>AND(J14=O14, $O$1=2)</formula>
    </cfRule>
  </conditionalFormatting>
  <conditionalFormatting sqref="H14:H17">
    <cfRule type="expression" dxfId="1" priority="3" stopIfTrue="1">
      <formula>AND(H14=O14, $O$1=2)</formula>
    </cfRule>
  </conditionalFormatting>
  <conditionalFormatting sqref="M14:M17">
    <cfRule type="expression" dxfId="0" priority="1" stopIfTrue="1">
      <formula>M14&gt;33</formula>
    </cfRule>
  </conditionalFormatting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Администрация г.Мегион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Терешкина Татьяна Михайловна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NIMPOSS_QUANT_SIGN&lt;/n&gt;&lt;t&gt;3&lt;/t&gt;&lt;q&gt;%CD%E5%E2%EE%E7%EC%EE%E6%ED%EE+%EE%EF%F0%E5%E4%E5%EB%E8%F2%FC+%EA%EE%EB%E8%F7%E5%F1%F2%E2%EE+(%EF%F0%E8%EC%E5%ED%FF%E5%F2%F1%FF+%E4%EB%FF+%F3%F1%EB%F3%E3)&lt;/q&gt;&lt;s&gt;6&lt;/s&gt;&lt;l&gt;0&lt;/l&gt;&lt;u&gt;&lt;/u&gt;&lt;a&gt;&lt;/a&gt;&lt;b&gt;&lt;/b&gt;&lt;m&gt;&lt;/m&gt;&lt;r&gt;1&lt;/r&gt;&lt;x&gt;&lt;/x&gt;&lt;y&gt;&lt;/y&gt;&lt;z&gt;NIMPOSS_QUANT_SIGN&lt;/z&gt;&lt;DEFAULT&gt;0&lt;/DEFAULT&gt;&lt;/i&gt;&lt;i&gt;&lt;n&gt;NOFFER_CNT&lt;/n&gt;&lt;t&gt;1&lt;/t&gt;&lt;q&gt;%CA%EE%EB%E8%F7%E5%F1%F2%E2%EE+%EA%EE%EC%EC%E5%F0%F7%E5%F1%EA%E8%F5+%EF%F0%E5%E4%EB%EE%E6%E5%ED%E8%E9&lt;/q&gt;&lt;s&gt;4&lt;/s&gt;&lt;l&gt;0&lt;/l&gt;&lt;u&gt;&lt;/u&gt;&lt;a&gt;&lt;/a&gt;&lt;b&gt;&lt;/b&gt;&lt;m&gt;&lt;/m&gt;&lt;r&gt;1&lt;/r&gt;&lt;x&gt;&lt;/x&gt;&lt;y&gt;&lt;/y&gt;&lt;z&gt;NOFFER_CNT&lt;/z&gt;&lt;DEFAULT&gt;3&lt;/DEFAULT&gt;&lt;/i&gt;&lt;i&gt;&lt;n&gt;NSORT_CHR&lt;/n&gt;&lt;t&gt;3&lt;/t&gt;&lt;q&gt;%D1%EE%F0%F2%E8%F0%EE%E2%EA%E0+%EF%EE%E7%E8%F6%E8%E9+%EF%EE+%E0%EB%F4%E0%E2%E8%F2%F3&lt;/q&gt;&lt;s&gt;5&lt;/s&gt;&lt;l&gt;0&lt;/l&gt;&lt;u&gt;&lt;/u&gt;&lt;a&gt;&lt;/a&gt;&lt;b&gt;&lt;/b&gt;&lt;m&gt;&lt;/m&gt;&lt;r&gt;1&lt;/r&gt;&lt;x&gt;&lt;/x&gt;&lt;y&gt;&lt;/y&gt;&lt;z&gt;NSORT_CHR&lt;/z&gt;&lt;DEFAULT&gt;0&lt;/DEFAULT&gt;&lt;/i&gt;&lt;i&gt;&lt;n&gt;SSERV_EMP_CODE1&lt;/n&gt;&lt;t&gt;0&lt;/t&gt;&lt;q&gt;%D0%E0%E1%EE%F2%ED%E8%EA+%EA%EE%ED%F2%F0%E0%EA%F2%ED%EE%E9+%F1%EB%F3%E6%E1%FB&lt;/q&gt;&lt;s&gt;7&lt;/s&gt;&lt;l&gt;2&lt;/l&gt;&lt;u&gt;AGNLIST&lt;/u&gt;&lt;a&gt;pos_agnmnemo&lt;/a&gt;&lt;b&gt;agnmnemo&lt;/b&gt;&lt;m&gt;agents&lt;/m&gt;&lt;r&gt;0&lt;/r&gt;&lt;x&gt;&lt;/x&gt;&lt;y&gt;&lt;/y&gt;&lt;z&gt;SSERV_EMP_CODE1&lt;/z&gt;&lt;/i&gt;&lt;i&gt;&lt;n&gt;SUNITCODE&lt;/n&gt;&lt;t&gt;0&lt;/t&gt;&lt;q&gt;%D0%E0%E7%E4%E5%EB&lt;/q&gt;&lt;s&gt;3&lt;/s&gt;&lt;l&gt;6&lt;/l&gt;&lt;u&gt;&lt;/u&gt;&lt;a&gt;&lt;/a&gt;&lt;b&gt;&lt;/b&gt;&lt;m&gt;&lt;/m&gt;&lt;r&gt;1&lt;/r&gt;&lt;x&gt;&lt;/x&gt;&lt;y&gt;&lt;/y&gt;&lt;z&gt;SUNITCODE&lt;/z&gt;&lt;/i&gt;&lt;SP_CODE&gt;PR_GOVCONTS_PRICEFNDS&lt;/SP_CODE&gt;&lt;/p&gt;</dc:description>
  <cp:lastModifiedBy>Карпова Ольга Анатольевна</cp:lastModifiedBy>
  <cp:lastPrinted>2026-09-02T05:04:54Z</cp:lastPrinted>
  <dcterms:created xsi:type="dcterms:W3CDTF">2014-08-13T05:12:19Z</dcterms:created>
  <dcterms:modified xsi:type="dcterms:W3CDTF">2026-09-02T05:05:21Z</dcterms:modified>
</cp:coreProperties>
</file>