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ПН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<sst xmlns="http://schemas.openxmlformats.org/spreadsheetml/2006/main" count="38" uniqueCount="32">
  <si>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Обоснование начальной (максимальной) цены договора. Поставка хлеба и хлебобулочных изделий
В 4 квартале 2026 года</t>
  </si>
  <si>
    <t xml:space="preserve">№</t>
  </si>
  <si>
    <t xml:space="preserve">Наименование </t>
  </si>
  <si>
    <t xml:space="preserve">Ед. изм</t>
  </si>
  <si>
    <t xml:space="preserve">Необходимое для закупки количество 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</si>
  <si>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</si>
  <si>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Н(М)ЦД</t>
  </si>
  <si>
    <t xml:space="preserve">Н(М)ЦД, определяемая методом сопоставимых рыночных цен (анализа рынка)</t>
  </si>
  <si>
    <t xml:space="preserve">https://zakupki.gov.ru/epz/order/notice/notice223/common-info.html?regNumber=32615757791</t>
  </si>
  <si>
    <t xml:space="preserve">Поставщик №1 </t>
  </si>
  <si>
    <t xml:space="preserve">Поставщик №2 </t>
  </si>
  <si>
    <t xml:space="preserve">Поставщик №3</t>
  </si>
  <si>
    <t xml:space="preserve">Поставщик №4</t>
  </si>
  <si>
    <t xml:space="preserve">Поставщик №5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</si>
  <si>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</si>
  <si>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</si>
  <si>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</si>
  <si>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Цена за единицу изм. с округлением (вниз) до сотых долей после запятой (руб.)</t>
  </si>
  <si>
    <t xml:space="preserve">Н(М)ЦД  с учетом округления цены за единицу (руб.)</t>
  </si>
  <si>
    <t xml:space="preserve">Хлеб пшеничный из муки 1 сорта, витаминизированный, нарезка</t>
  </si>
  <si>
    <t xml:space="preserve">кг</t>
  </si>
  <si>
    <t xml:space="preserve">Хлеб ржано-пшеничный, нарезка</t>
  </si>
  <si>
    <t xml:space="preserve">Батон пшеничный, нарезка</t>
  </si>
  <si>
    <t xml:space="preserve">Булочка сладкая, 50г</t>
  </si>
  <si>
    <t xml:space="preserve">Итого</t>
  </si>
  <si>
    <t xml:space="preserve">Главный бухгалтер</t>
  </si>
  <si>
    <t xml:space="preserve">М.В. Ланец</t>
  </si>
  <si>
    <t xml:space="preserve">                      ( должность)</t>
  </si>
  <si>
    <t xml:space="preserve">        (Расшифровка подписи)</t>
  </si>
  <si>
    <t xml:space="preserve">Бухгалтер</t>
  </si>
  <si>
    <t xml:space="preserve">О.В. Новоселова</t>
  </si>
  <si>
    <t xml:space="preserve">Дата  подготовки  обоснования  НМЦ  договора:    26  августа  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</si>
</sst>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\ _₽_-;\-* #,##0.00\ _₽_-;_-* \-??\ _₽_-;_-@_-"/>
    <numFmt numFmtId="167" formatCode="0.000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u val="single"/>
      <sz val="7.7"/>
      <color theme="10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90" wrapText="true" indent="0" shrinkToFit="false"/>
      <protection locked="fals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9" fillId="0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9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7" fontId="1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N10" activeCellId="0" sqref="N1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8.42"/>
    <col collapsed="false" customWidth="true" hidden="false" outlineLevel="0" max="3" min="3" style="1" width="7.16"/>
    <col collapsed="false" customWidth="true" hidden="false" outlineLevel="0" max="4" min="4" style="1" width="9.57"/>
    <col collapsed="false" customWidth="true" hidden="false" outlineLevel="0" max="5" min="5" style="1" width="11.57"/>
    <col collapsed="false" customWidth="true" hidden="false" outlineLevel="0" max="6" min="6" style="1" width="14.57"/>
    <col collapsed="false" customWidth="true" hidden="false" outlineLevel="0" max="7" min="7" style="1" width="13.15"/>
    <col collapsed="false" customWidth="true" hidden="false" outlineLevel="0" max="8" min="8" style="1" width="13.57"/>
    <col collapsed="false" customWidth="true" hidden="false" outlineLevel="0" max="9" min="9" style="1" width="0.14"/>
    <col collapsed="false" customWidth="true" hidden="true" outlineLevel="0" max="10" min="10" style="1" width="11.71"/>
    <col collapsed="false" customWidth="true" hidden="false" outlineLevel="0" max="11" min="11" style="1" width="17.86"/>
    <col collapsed="false" customWidth="true" hidden="false" outlineLevel="0" max="12" min="12" style="1" width="16.29"/>
    <col collapsed="false" customWidth="true" hidden="false" outlineLevel="0" max="13" min="13" style="1" width="11.29"/>
    <col collapsed="false" customWidth="true" hidden="false" outlineLevel="0" max="14" min="14" style="1" width="22.42"/>
    <col collapsed="false" customWidth="true" hidden="false" outlineLevel="0" max="15" min="15" style="1" width="23.14"/>
    <col collapsed="false" customWidth="false" hidden="false" outlineLevel="0" max="1024" min="16" style="1" width="9.14"/>
  </cols>
  <sheetData>
    <row r="1" customFormat="false" ht="6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84" hidden="false" customHeight="true" outlineLevel="0" collapsed="false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5"/>
      <c r="K2" s="7" t="s">
        <v>6</v>
      </c>
      <c r="L2" s="7"/>
      <c r="M2" s="7"/>
      <c r="N2" s="8" t="s">
        <v>7</v>
      </c>
      <c r="O2" s="8"/>
    </row>
    <row r="3" customFormat="false" ht="116.25" hidden="false" customHeight="true" outlineLevel="0" collapsed="false">
      <c r="A3" s="3"/>
      <c r="B3" s="4"/>
      <c r="C3" s="5"/>
      <c r="D3" s="6"/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customFormat="false" ht="31.3" hidden="false" customHeight="false" outlineLevel="0" collapsed="false">
      <c r="A4" s="11" t="n">
        <v>1</v>
      </c>
      <c r="B4" s="12" t="s">
        <v>19</v>
      </c>
      <c r="C4" s="13" t="s">
        <v>20</v>
      </c>
      <c r="D4" s="14" t="n">
        <v>4400</v>
      </c>
      <c r="E4" s="15" t="n">
        <v>63.5</v>
      </c>
      <c r="F4" s="16" t="n">
        <v>80</v>
      </c>
      <c r="G4" s="16" t="n">
        <v>75</v>
      </c>
      <c r="H4" s="16"/>
      <c r="I4" s="16"/>
      <c r="J4" s="16"/>
      <c r="K4" s="17" t="n">
        <f aca="false">(F4+G4+E4+J4+H4+I4)/3</f>
        <v>72.8333333333333</v>
      </c>
      <c r="L4" s="18" t="n">
        <f aca="false">STDEVA(F4,G4,E4,H4,J4)</f>
        <v>8.46069343099804</v>
      </c>
      <c r="M4" s="18" t="n">
        <f aca="false">L4/K4*100</f>
        <v>11.6165127199058</v>
      </c>
      <c r="N4" s="19" t="n">
        <f aca="false">ROUND(K4,2)</f>
        <v>72.83</v>
      </c>
      <c r="O4" s="20" t="n">
        <f aca="false">N4*D4</f>
        <v>320452</v>
      </c>
    </row>
    <row r="5" customFormat="false" ht="17.35" hidden="false" customHeight="false" outlineLevel="0" collapsed="false">
      <c r="A5" s="11" t="n">
        <v>2</v>
      </c>
      <c r="B5" s="12" t="s">
        <v>21</v>
      </c>
      <c r="C5" s="13" t="s">
        <v>20</v>
      </c>
      <c r="D5" s="14" t="n">
        <v>5650</v>
      </c>
      <c r="E5" s="15" t="n">
        <v>63.5</v>
      </c>
      <c r="F5" s="16" t="n">
        <v>80</v>
      </c>
      <c r="G5" s="16" t="n">
        <v>75</v>
      </c>
      <c r="H5" s="16"/>
      <c r="I5" s="16"/>
      <c r="J5" s="16"/>
      <c r="K5" s="17" t="n">
        <f aca="false">(F5+G5+E5+J5+H5+I5)/3</f>
        <v>72.8333333333333</v>
      </c>
      <c r="L5" s="18" t="n">
        <f aca="false">STDEVA(F5,G5,E5,H5,J5)</f>
        <v>8.46069343099804</v>
      </c>
      <c r="M5" s="18" t="n">
        <f aca="false">L5/K5*100</f>
        <v>11.6165127199058</v>
      </c>
      <c r="N5" s="19" t="n">
        <f aca="false">ROUND(K5,2)</f>
        <v>72.83</v>
      </c>
      <c r="O5" s="20" t="n">
        <f aca="false">N5*D5</f>
        <v>411489.5</v>
      </c>
    </row>
    <row r="6" customFormat="false" ht="17.35" hidden="false" customHeight="false" outlineLevel="0" collapsed="false">
      <c r="A6" s="11" t="n">
        <v>3</v>
      </c>
      <c r="B6" s="12" t="s">
        <v>22</v>
      </c>
      <c r="C6" s="13" t="s">
        <v>20</v>
      </c>
      <c r="D6" s="14" t="n">
        <v>550</v>
      </c>
      <c r="E6" s="15" t="n">
        <v>120</v>
      </c>
      <c r="F6" s="16" t="n">
        <v>220</v>
      </c>
      <c r="G6" s="16" t="n">
        <v>125</v>
      </c>
      <c r="H6" s="16" t="n">
        <v>150</v>
      </c>
      <c r="I6" s="16"/>
      <c r="J6" s="16"/>
      <c r="K6" s="17" t="n">
        <f aca="false">(F6+G6+E6+J6+H6+I6)/4</f>
        <v>153.75</v>
      </c>
      <c r="L6" s="18" t="n">
        <f aca="false">STDEVA(F6,G6,E6,H6,J6)</f>
        <v>46.075119822597</v>
      </c>
      <c r="M6" s="18" t="n">
        <f aca="false">L6/K6*100</f>
        <v>29.9675576081931</v>
      </c>
      <c r="N6" s="19" t="n">
        <f aca="false">ROUND(K6,2)</f>
        <v>153.75</v>
      </c>
      <c r="O6" s="20" t="n">
        <f aca="false">N6*D6</f>
        <v>84562.5</v>
      </c>
    </row>
    <row r="7" customFormat="false" ht="17.35" hidden="false" customHeight="false" outlineLevel="0" collapsed="false">
      <c r="A7" s="11" t="n">
        <v>4</v>
      </c>
      <c r="B7" s="12" t="s">
        <v>23</v>
      </c>
      <c r="C7" s="13" t="s">
        <v>20</v>
      </c>
      <c r="D7" s="14" t="n">
        <v>550</v>
      </c>
      <c r="E7" s="15" t="n">
        <v>260</v>
      </c>
      <c r="F7" s="16" t="n">
        <v>360</v>
      </c>
      <c r="G7" s="16" t="n">
        <v>250</v>
      </c>
      <c r="H7" s="16"/>
      <c r="I7" s="16"/>
      <c r="J7" s="16"/>
      <c r="K7" s="17" t="n">
        <f aca="false">(F7+G7+E7+J7+H7+I7)/3</f>
        <v>290</v>
      </c>
      <c r="L7" s="18" t="n">
        <f aca="false">STDEVA(F7,G7,E7,H7,J7)</f>
        <v>60.8276253029822</v>
      </c>
      <c r="M7" s="18" t="n">
        <f aca="false">L7/K7*100</f>
        <v>20.9750432079249</v>
      </c>
      <c r="N7" s="19" t="n">
        <f aca="false">ROUND(K7,2)</f>
        <v>290</v>
      </c>
      <c r="O7" s="20" t="n">
        <f aca="false">N7*D7</f>
        <v>159500</v>
      </c>
    </row>
    <row r="8" customFormat="false" ht="20.25" hidden="false" customHeight="true" outlineLevel="0" collapsed="false">
      <c r="A8" s="21"/>
      <c r="B8" s="21" t="s">
        <v>24</v>
      </c>
      <c r="C8" s="21"/>
      <c r="D8" s="21"/>
      <c r="E8" s="21"/>
      <c r="F8" s="21"/>
      <c r="G8" s="21"/>
      <c r="H8" s="21"/>
      <c r="I8" s="21"/>
      <c r="J8" s="21"/>
      <c r="K8" s="17"/>
      <c r="L8" s="22"/>
      <c r="M8" s="18"/>
      <c r="N8" s="23" t="s">
        <v>24</v>
      </c>
      <c r="O8" s="20" t="n">
        <f aca="false">SUM(O4:O7)</f>
        <v>976004</v>
      </c>
    </row>
    <row r="9" s="25" customFormat="true" ht="0.75" hidden="false" customHeight="true" outlineLevel="0" collapsed="false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="25" customFormat="true" ht="21.75" hidden="false" customHeight="tru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28"/>
    </row>
    <row r="11" s="25" customFormat="true" ht="21.75" hidden="false" customHeight="true" outlineLevel="0" collapsed="false">
      <c r="A11" s="26"/>
      <c r="B11" s="29" t="s">
        <v>25</v>
      </c>
      <c r="C11" s="29"/>
      <c r="D11" s="29"/>
      <c r="E11" s="24"/>
      <c r="F11" s="24"/>
      <c r="G11" s="24"/>
      <c r="H11" s="24"/>
      <c r="I11" s="24"/>
      <c r="J11" s="24"/>
      <c r="K11" s="24"/>
      <c r="L11" s="30"/>
      <c r="M11" s="30"/>
      <c r="N11" s="29" t="s">
        <v>26</v>
      </c>
      <c r="O11" s="29"/>
    </row>
    <row r="12" s="25" customFormat="true" ht="15.45" hidden="false" customHeight="true" outlineLevel="0" collapsed="false">
      <c r="A12" s="26"/>
      <c r="B12" s="31" t="s">
        <v>27</v>
      </c>
      <c r="C12" s="31"/>
      <c r="D12" s="31"/>
      <c r="E12" s="24"/>
      <c r="F12" s="24"/>
      <c r="G12" s="24"/>
      <c r="H12" s="24"/>
      <c r="I12" s="24"/>
      <c r="J12" s="24"/>
      <c r="K12" s="24"/>
      <c r="L12" s="32"/>
      <c r="M12" s="33"/>
      <c r="N12" s="34" t="s">
        <v>28</v>
      </c>
      <c r="O12" s="34"/>
    </row>
    <row r="13" s="25" customFormat="true" ht="21.75" hidden="fals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28"/>
    </row>
    <row r="14" s="25" customFormat="true" ht="34.5" hidden="false" customHeight="true" outlineLevel="0" collapsed="false">
      <c r="A14" s="29" t="s">
        <v>29</v>
      </c>
      <c r="B14" s="29"/>
      <c r="C14" s="29"/>
      <c r="D14" s="32"/>
      <c r="E14" s="32"/>
      <c r="F14" s="32"/>
      <c r="G14" s="32"/>
      <c r="H14" s="32"/>
      <c r="I14" s="32"/>
      <c r="J14" s="32"/>
      <c r="K14" s="32"/>
      <c r="L14" s="32"/>
      <c r="M14" s="30"/>
      <c r="N14" s="29" t="s">
        <v>30</v>
      </c>
      <c r="O14" s="29"/>
    </row>
    <row r="15" s="25" customFormat="true" ht="16.5" hidden="false" customHeight="true" outlineLevel="0" collapsed="false">
      <c r="A15" s="35" t="s">
        <v>27</v>
      </c>
      <c r="B15" s="35"/>
      <c r="C15" s="35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36" t="s">
        <v>28</v>
      </c>
      <c r="O15" s="36"/>
    </row>
    <row r="16" s="25" customFormat="true" ht="13.5" hidden="false" customHeight="true" outlineLevel="0" collapsed="false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="25" customFormat="true" ht="32.25" hidden="false" customHeight="true" outlineLevel="0" collapsed="false">
      <c r="A17" s="37" t="s">
        <v>31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2"/>
      <c r="M17" s="32"/>
      <c r="N17" s="32"/>
      <c r="O17" s="32"/>
    </row>
    <row r="18" s="25" customFormat="true" ht="23.25" hidden="false" customHeight="true" outlineLevel="0" collapsed="false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1"/>
      <c r="L18" s="1"/>
      <c r="M18" s="1"/>
      <c r="N18" s="1"/>
      <c r="O18" s="1"/>
    </row>
    <row r="19" s="25" customFormat="true" ht="32.25" hidden="false" customHeight="true" outlineLevel="0" collapsed="false">
      <c r="A19" s="40"/>
      <c r="B19" s="40"/>
      <c r="C19" s="40"/>
      <c r="D19" s="39"/>
      <c r="E19" s="39"/>
      <c r="F19" s="39"/>
      <c r="G19" s="41"/>
      <c r="H19" s="41"/>
      <c r="I19" s="41"/>
      <c r="J19" s="41"/>
      <c r="K19" s="42"/>
      <c r="L19" s="42"/>
      <c r="M19" s="42"/>
      <c r="N19" s="42"/>
      <c r="O19" s="42"/>
    </row>
    <row r="20" s="25" customFormat="true" ht="63.7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="25" customFormat="true" ht="31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="25" customFormat="true" ht="27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="25" customFormat="true" ht="69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="25" customFormat="true" ht="69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="25" customFormat="true" ht="64.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="25" customFormat="true" ht="60.7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="25" customFormat="true" ht="63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="25" customFormat="true" ht="57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="43" customFormat="true" ht="30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customFormat="false" ht="126" hidden="false" customHeight="true" outlineLevel="0" collapsed="false"/>
    <row r="31" customFormat="false" ht="15.75" hidden="false" customHeight="true" outlineLevel="0" collapsed="false"/>
    <row r="32" s="42" customFormat="tru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="42" customFormat="tru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="42" customFormat="true" ht="11.2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customFormat="false" ht="48" hidden="false" customHeight="true" outlineLevel="0" collapsed="false"/>
    <row r="36" s="42" customFormat="tru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mergeCells count="20">
    <mergeCell ref="A1:O1"/>
    <mergeCell ref="A2:A3"/>
    <mergeCell ref="B2:B3"/>
    <mergeCell ref="C2:C3"/>
    <mergeCell ref="D2:D3"/>
    <mergeCell ref="E2:J2"/>
    <mergeCell ref="K2:M2"/>
    <mergeCell ref="N2:O2"/>
    <mergeCell ref="A9:O9"/>
    <mergeCell ref="A10:M10"/>
    <mergeCell ref="B11:D11"/>
    <mergeCell ref="N11:O11"/>
    <mergeCell ref="B12:D12"/>
    <mergeCell ref="N12:O12"/>
    <mergeCell ref="A14:C14"/>
    <mergeCell ref="N14:O14"/>
    <mergeCell ref="A15:C15"/>
    <mergeCell ref="N15:O15"/>
    <mergeCell ref="A18:B18"/>
    <mergeCell ref="A19:C19"/>
  </mergeCells>
  <conditionalFormatting sqref="M4:M8">
    <cfRule type="cellIs" priority="2" operator="greaterThan" aboveAverage="0" equalAverage="0" bottom="0" percent="0" rank="0" text="" dxfId="0">
      <formula>33</formula>
    </cfRule>
  </conditionalFormatting>
  <printOptions headings="false" gridLines="false" gridLinesSet="true" horizontalCentered="false" verticalCentered="false"/>
  <pageMargins left="0.629861111111111" right="0.433333333333333" top="0.551388888888889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2014-01-27T12:39:27Z</dcterms:created>
  <dc:creator>Comp I3</dc:creator>
  <dc:description/>
  <dc:language>ru-RU</dc:language>
  <cp:lastModifiedBy/>
  <cp:lastPrinted>2025-08-27T08:16:08Z</cp:lastPrinted>
  <dcterms:modified xsi:type="dcterms:W3CDTF">2026-08-25T12:56:57Z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