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29040" windowHeight="157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C8" i="1"/>
  <c r="E5" i="1"/>
  <c r="D5" i="1"/>
  <c r="C5" i="1"/>
  <c r="E3" i="1"/>
  <c r="C3" i="1"/>
  <c r="D8" i="1" l="1"/>
  <c r="D3" i="1"/>
</calcChain>
</file>

<file path=xl/sharedStrings.xml><?xml version="1.0" encoding="utf-8"?>
<sst xmlns="http://schemas.openxmlformats.org/spreadsheetml/2006/main" count="11" uniqueCount="11">
  <si>
    <t>Цена договора</t>
  </si>
  <si>
    <t>Итоговый рейтинг</t>
  </si>
  <si>
    <t>Количество баллов, присуждаемых по стоимостному критерию оценки «Цена договора», определяется по формуле:
где:
где ЦБi – количество баллов по критерию;
Цmin – минимальное предложение из сделанных участниками закупки;
Цi – предложение участника, которое оценивается.</t>
  </si>
  <si>
    <t>Опыт исполнения аналогичных договоров (Максимальная цена одного договора) (ПБi)</t>
  </si>
  <si>
    <t>Значимость стоимостного подкритерия оценки: 50%
Коэффициент значимости (КЗ) равен 0,5
Опыт исполнения аналогичных договоров (Максимальная цена одного договора) сравнивается с использованием следующей формулы: 
ПБi  = 100 x (Пi / Пmax)
где:
где ПБi - количество баллов по показателю;
Пi - наибольшая цена одного договора (контракта) из представленных в оцениваемой заявке на участие в запросе предложений;
Пmax - наибольшая цена одного договора (контракта) из представленных всеми участниками закупки;
В случае отсутствия документов, подтверждающих опыт оказания аналогичных услуг, Участнику по данному критерию присваивается оценка «0»
Рейтинг, присуждаемый заявке по критерию «Размер страховых резервов Участника», определяется по формуле:
RСi = Bi × 0,10, где: 
RBi – рейтинг, присуждаемый i-й заявке по указанному критерию;
Bi – значение в баллах, присуждаемое i-й заявке по указанному критерию;
0,10 – коэффициент значимости по критерию «Размер страховых резервов Участника».</t>
  </si>
  <si>
    <t>Деловая репутация участника закупок: (ЭКГ-рейтинг) (ПБ2)</t>
  </si>
  <si>
    <t>Категория (уровень) участника в ЭКГ-рейтинге	Количество присуждаемых баллов
Лидер (Уровень ААА)
От 101	   100 баллов
Продвинутый (Уровень АА 91-100, А 81-90)	   90 баллов
Средний (Уровень ВВВ 71-80, ВВ, 61-70, В 51-60 )	   70 баллов
Базовый ( ССС 41-50; СС 31-40; 
С меньше 31)	    50 баллов
Нулевой уровень / Отсутствие в рейтинге	    0 баллов</t>
  </si>
  <si>
    <t>20260914_112556_Общество_с_ограниченной_ответственностью_Союз_продторг_Орел_79603</t>
  </si>
  <si>
    <t>20260913_191851_Индивидуальный_предприниматель_Сопов_Михаил_Викторович_79590</t>
  </si>
  <si>
    <t>20260911_154048_Общество_с_ограниченной_ответственностью_ТОРГЛИДЕР_79583</t>
  </si>
  <si>
    <t>РАСЧЕТ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</si>
</sst>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24"/>
      <color rgb="FFFF0000"/>
      <name val="Broadway"/>
      <family val="5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" fontId="0" fillId="0" borderId="0" xfId="0" applyNumberFormat="1"/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4" borderId="0" xfId="0" applyFill="1"/>
    <xf numFmtId="16" fontId="0" fillId="0" borderId="0" xfId="0" applyNumberFormat="1" applyAlignment="1">
      <alignment wrapText="1"/>
    </xf>
    <xf numFmtId="0" fontId="0" fillId="3" borderId="1" xfId="0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16" fontId="5" fillId="0" borderId="1" xfId="0" applyNumberFormat="1" applyFont="1" applyBorder="1" applyAlignment="1">
      <alignment wrapText="1"/>
    </xf>
    <xf numFmtId="16" fontId="0" fillId="0" borderId="1" xfId="0" applyNumberFormat="1" applyBorder="1" applyAlignment="1">
      <alignment wrapText="1"/>
    </xf>
    <xf numFmtId="0" fontId="0" fillId="7" borderId="1" xfId="0" applyFill="1" applyBorder="1"/>
    <xf numFmtId="0" fontId="0" fillId="4" borderId="2" xfId="0" applyFill="1" applyBorder="1" applyAlignment="1">
      <alignment wrapText="1"/>
    </xf>
    <xf numFmtId="0" fontId="0" fillId="7" borderId="2" xfId="0" applyFill="1" applyBorder="1"/>
    <xf numFmtId="0" fontId="0" fillId="0" borderId="1" xfId="0" applyBorder="1"/>
    <xf numFmtId="0" fontId="7" fillId="5" borderId="1" xfId="0" applyFont="1" applyFill="1" applyBorder="1"/>
    <xf numFmtId="0" fontId="8" fillId="5" borderId="1" xfId="0" applyFont="1" applyFill="1" applyBorder="1" applyAlignment="1">
      <alignment wrapText="1"/>
    </xf>
    <xf numFmtId="4" fontId="6" fillId="4" borderId="3" xfId="0" applyNumberFormat="1" applyFont="1" applyFill="1" applyBorder="1" applyAlignment="1">
      <alignment horizontal="center" wrapText="1"/>
    </xf>
    <xf numFmtId="2" fontId="6" fillId="4" borderId="3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wrapText="1"/>
    </xf>
    <xf numFmtId="164" fontId="6" fillId="3" borderId="2" xfId="0" applyNumberFormat="1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/>
    </xf>
    <xf numFmtId="165" fontId="8" fillId="0" borderId="1" xfId="0" applyNumberFormat="1" applyFont="1" applyBorder="1" applyAlignment="1">
      <alignment horizontal="center" wrapText="1"/>
    </xf>
    <xf numFmtId="165" fontId="8" fillId="0" borderId="5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49" fontId="0" fillId="8" borderId="0" xfId="0" applyNumberFormat="1" applyFill="1" applyAlignment="1">
      <alignment wrapText="1"/>
    </xf>
    <xf numFmtId="3" fontId="0" fillId="8" borderId="0" xfId="0" applyNumberFormat="1" applyFill="1"/>
    <xf numFmtId="0" fontId="0" fillId="8" borderId="0" xfId="0" applyFill="1"/>
    <xf numFmtId="49" fontId="0" fillId="8" borderId="0" xfId="0" applyNumberFormat="1" applyFill="1"/>
    <xf numFmtId="164" fontId="0" fillId="8" borderId="0" xfId="0" applyNumberFormat="1" applyFill="1"/>
    <xf numFmtId="2" fontId="0" fillId="8" borderId="0" xfId="0" applyNumberFormat="1" applyFill="1"/>
    <xf numFmtId="49" fontId="2" fillId="8" borderId="0" xfId="0" applyNumberFormat="1" applyFont="1" applyFill="1" applyAlignment="1">
      <alignment horizontal="center" wrapText="1"/>
    </xf>
    <xf numFmtId="2" fontId="0" fillId="8" borderId="0" xfId="0" applyNumberFormat="1" applyFill="1" applyAlignment="1">
      <alignment horizontal="center" wrapText="1"/>
    </xf>
    <xf numFmtId="0" fontId="0" fillId="8" borderId="0" xfId="0" applyFill="1" applyAlignment="1">
      <alignment wrapText="1"/>
    </xf>
    <xf numFmtId="4" fontId="0" fillId="8" borderId="0" xfId="0" applyNumberFormat="1" applyFill="1"/>
    <xf numFmtId="0" fontId="3" fillId="8" borderId="0" xfId="1" applyFill="1"/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wrapText="1"/>
    </xf>
    <xf numFmtId="2" fontId="8" fillId="6" borderId="1" xfId="0" applyNumberFormat="1" applyFont="1" applyFill="1" applyBorder="1" applyAlignment="1">
      <alignment horizontal="center"/>
    </xf>
    <xf numFmtId="4" fontId="8" fillId="6" borderId="1" xfId="0" applyNumberFormat="1" applyFont="1" applyFill="1" applyBorder="1" applyAlignment="1">
      <alignment horizontal="center" wrapText="1"/>
    </xf>
    <xf numFmtId="2" fontId="8" fillId="6" borderId="2" xfId="0" applyNumberFormat="1" applyFont="1" applyFill="1" applyBorder="1" applyAlignment="1">
      <alignment horizontal="center" wrapText="1"/>
    </xf>
    <xf numFmtId="4" fontId="8" fillId="6" borderId="2" xfId="0" applyNumberFormat="1" applyFont="1" applyFill="1" applyBorder="1" applyAlignment="1">
      <alignment horizontal="center" wrapText="1"/>
    </xf>
    <xf numFmtId="2" fontId="8" fillId="6" borderId="4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8" borderId="0" xfId="0" applyFill="1" applyAlignment="1">
      <alignment horizontal="center" wrapText="1"/>
    </xf>
    <xf numFmtId="0" fontId="0" fillId="8" borderId="0" xfId="0" applyFill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tabSelected="1" zoomScale="84" zoomScaleNormal="84" workbookViewId="0">
      <selection activeCell="D7" sqref="D7"/>
    </sheetView>
  </sheetViews>
  <sheetFormatPr defaultRowHeight="15" x14ac:dyDescent="0.25"/>
  <cols>
    <col min="1" max="1" width="103.28515625" customWidth="1"/>
    <col min="3" max="3" width="41.28515625" customWidth="1"/>
    <col min="4" max="4" width="35.140625" customWidth="1"/>
    <col min="5" max="5" width="31.85546875" customWidth="1"/>
    <col min="6" max="6" width="29.28515625" customWidth="1"/>
    <col min="7" max="7" width="26" customWidth="1"/>
    <col min="8" max="8" width="27.140625" customWidth="1"/>
    <col min="13" max="13" width="21.28515625" customWidth="1"/>
    <col min="14" max="14" width="20.85546875" customWidth="1"/>
    <col min="16" max="18" width="12.42578125" bestFit="1" customWidth="1"/>
    <col min="21" max="21" width="13.5703125" bestFit="1" customWidth="1"/>
  </cols>
  <sheetData>
    <row r="1" spans="1:41" ht="75" x14ac:dyDescent="0.3">
      <c r="A1" s="29" t="s">
        <v>10</v>
      </c>
      <c r="B1" s="17"/>
      <c r="C1" s="41" t="s">
        <v>7</v>
      </c>
      <c r="D1" s="42" t="s">
        <v>8</v>
      </c>
      <c r="E1" s="42" t="s">
        <v>9</v>
      </c>
      <c r="F1" s="2"/>
      <c r="G1" s="2"/>
      <c r="H1" s="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</row>
    <row r="2" spans="1:41" s="6" customFormat="1" ht="32.25" customHeight="1" x14ac:dyDescent="0.3">
      <c r="A2" s="18" t="s">
        <v>0</v>
      </c>
      <c r="B2" s="9"/>
      <c r="C2" s="24">
        <v>2677500</v>
      </c>
      <c r="D2" s="24">
        <v>2474775</v>
      </c>
      <c r="E2" s="25">
        <v>2658375</v>
      </c>
      <c r="F2" s="30"/>
      <c r="G2" s="31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</row>
    <row r="3" spans="1:41" s="4" customFormat="1" ht="106.5" customHeight="1" x14ac:dyDescent="0.3">
      <c r="A3" s="11" t="s">
        <v>2</v>
      </c>
      <c r="B3" s="14">
        <v>0.3</v>
      </c>
      <c r="C3" s="43">
        <f>(D2/C2)*100</f>
        <v>92.428571428571431</v>
      </c>
      <c r="D3" s="44">
        <f>D2/D2*100</f>
        <v>100</v>
      </c>
      <c r="E3" s="44">
        <f>D2/E2*100</f>
        <v>93.093525179856115</v>
      </c>
      <c r="F3" s="33"/>
      <c r="G3" s="33"/>
      <c r="H3" s="34"/>
      <c r="I3" s="32"/>
      <c r="J3" s="32"/>
      <c r="K3" s="32"/>
      <c r="L3" s="32"/>
      <c r="M3" s="32"/>
      <c r="N3" s="32"/>
      <c r="O3" s="32"/>
      <c r="P3" s="39"/>
      <c r="Q3" s="32"/>
      <c r="R3" s="39"/>
      <c r="S3" s="32"/>
      <c r="T3" s="40"/>
      <c r="U3" s="39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</row>
    <row r="4" spans="1:41" s="7" customFormat="1" ht="33" customHeight="1" x14ac:dyDescent="0.3">
      <c r="A4" s="19" t="s">
        <v>3</v>
      </c>
      <c r="B4" s="14">
        <v>0.5</v>
      </c>
      <c r="C4" s="20">
        <v>10893260</v>
      </c>
      <c r="D4" s="21">
        <v>13215590.08</v>
      </c>
      <c r="E4" s="26">
        <v>100667415.94</v>
      </c>
      <c r="F4" s="35"/>
      <c r="G4" s="35"/>
      <c r="H4" s="35"/>
      <c r="I4" s="32"/>
      <c r="J4" s="32"/>
      <c r="K4" s="32"/>
      <c r="L4" s="32"/>
      <c r="M4" s="32"/>
      <c r="N4" s="32"/>
      <c r="O4" s="32"/>
      <c r="P4" s="39"/>
      <c r="Q4" s="39"/>
      <c r="R4" s="39"/>
      <c r="S4" s="32"/>
      <c r="T4" s="40"/>
      <c r="U4" s="39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</row>
    <row r="5" spans="1:41" s="7" customFormat="1" ht="315" customHeight="1" x14ac:dyDescent="0.3">
      <c r="A5" s="11" t="s">
        <v>4</v>
      </c>
      <c r="B5" s="10"/>
      <c r="C5" s="44">
        <f>100*(C4/E4)</f>
        <v>10.821038663088983</v>
      </c>
      <c r="D5" s="45">
        <f>100*(D4/E4)</f>
        <v>13.127971902921184</v>
      </c>
      <c r="E5" s="43">
        <f>100*(E4/E4)</f>
        <v>100</v>
      </c>
      <c r="F5" s="35"/>
      <c r="G5" s="35"/>
      <c r="H5" s="35"/>
      <c r="I5" s="32"/>
      <c r="J5" s="32"/>
      <c r="K5" s="32"/>
      <c r="L5" s="32"/>
      <c r="M5" s="32"/>
      <c r="N5" s="32"/>
      <c r="O5" s="32"/>
      <c r="P5" s="39"/>
      <c r="Q5" s="39"/>
      <c r="R5" s="39"/>
      <c r="S5" s="32"/>
      <c r="T5" s="40"/>
      <c r="U5" s="39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1:41" s="7" customFormat="1" ht="25.5" customHeight="1" x14ac:dyDescent="0.3">
      <c r="A6" s="19" t="s">
        <v>5</v>
      </c>
      <c r="B6" s="10"/>
      <c r="C6" s="22">
        <v>89</v>
      </c>
      <c r="D6" s="23">
        <v>102</v>
      </c>
      <c r="E6" s="26">
        <v>63</v>
      </c>
      <c r="F6" s="35"/>
      <c r="G6" s="35"/>
      <c r="H6" s="35"/>
      <c r="I6" s="32"/>
      <c r="J6" s="32"/>
      <c r="K6" s="32"/>
      <c r="L6" s="32"/>
      <c r="M6" s="32"/>
      <c r="N6" s="32"/>
      <c r="O6" s="32"/>
      <c r="P6" s="39"/>
      <c r="Q6" s="39"/>
      <c r="R6" s="39"/>
      <c r="S6" s="32"/>
      <c r="T6" s="40"/>
      <c r="U6" s="39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</row>
    <row r="7" spans="1:41" s="7" customFormat="1" ht="145.5" customHeight="1" x14ac:dyDescent="0.3">
      <c r="A7" s="15" t="s">
        <v>6</v>
      </c>
      <c r="B7" s="16">
        <v>0.2</v>
      </c>
      <c r="C7" s="46">
        <v>90</v>
      </c>
      <c r="D7" s="47">
        <v>100</v>
      </c>
      <c r="E7" s="43">
        <v>70</v>
      </c>
      <c r="F7" s="35"/>
      <c r="G7" s="35"/>
      <c r="H7" s="35"/>
      <c r="I7" s="32"/>
      <c r="J7" s="32"/>
      <c r="K7" s="32"/>
      <c r="L7" s="32"/>
      <c r="M7" s="32"/>
      <c r="N7" s="32"/>
      <c r="O7" s="32"/>
      <c r="P7" s="39"/>
      <c r="Q7" s="39"/>
      <c r="R7" s="39"/>
      <c r="S7" s="32"/>
      <c r="T7" s="40"/>
      <c r="U7" s="39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</row>
    <row r="8" spans="1:41" ht="42" customHeight="1" x14ac:dyDescent="0.4">
      <c r="A8" s="12" t="s">
        <v>1</v>
      </c>
      <c r="B8" s="13"/>
      <c r="C8" s="27">
        <f>C3*B3+C5*B4+C7*B7</f>
        <v>51.13909076011592</v>
      </c>
      <c r="D8" s="27">
        <f>D3*B3+D5*B4+D7*B7</f>
        <v>56.563985951460594</v>
      </c>
      <c r="E8" s="28">
        <f>E3*B3+E5*B4+E7*B7</f>
        <v>91.928057553956833</v>
      </c>
      <c r="F8" s="8"/>
      <c r="P8" s="3"/>
    </row>
    <row r="9" spans="1:41" ht="164.25" customHeight="1" x14ac:dyDescent="0.25">
      <c r="A9" s="36"/>
      <c r="B9" s="37"/>
      <c r="C9" s="37"/>
      <c r="D9" s="37"/>
      <c r="E9" s="37"/>
      <c r="F9" s="37"/>
      <c r="G9" s="32"/>
      <c r="P9" s="3"/>
    </row>
    <row r="10" spans="1:41" s="4" customFormat="1" ht="63" customHeight="1" x14ac:dyDescent="0.25">
      <c r="A10" s="51"/>
      <c r="B10" s="51"/>
      <c r="C10" s="51"/>
      <c r="D10" s="51"/>
      <c r="E10" s="51"/>
      <c r="F10" s="51"/>
      <c r="G10" s="32"/>
    </row>
    <row r="11" spans="1:41" x14ac:dyDescent="0.25">
      <c r="A11" s="32"/>
      <c r="B11" s="32"/>
      <c r="C11" s="32"/>
      <c r="D11" s="38"/>
      <c r="E11" s="32"/>
      <c r="F11" s="32"/>
      <c r="G11" s="32"/>
    </row>
    <row r="12" spans="1:41" x14ac:dyDescent="0.25">
      <c r="A12" s="32"/>
      <c r="B12" s="32"/>
      <c r="C12" s="32"/>
      <c r="D12" s="32"/>
      <c r="E12" s="32"/>
      <c r="F12" s="32"/>
      <c r="G12" s="32"/>
    </row>
    <row r="13" spans="1:41" s="4" customFormat="1" x14ac:dyDescent="0.25">
      <c r="A13" s="52"/>
      <c r="B13" s="52"/>
      <c r="C13" s="52"/>
      <c r="D13" s="52"/>
      <c r="E13" s="52"/>
      <c r="F13" s="52"/>
      <c r="G13" s="32"/>
      <c r="M13" s="50"/>
      <c r="N13" s="50"/>
      <c r="O13" s="50"/>
      <c r="P13" s="50"/>
      <c r="Q13" s="50"/>
      <c r="R13" s="50"/>
      <c r="S13" s="50"/>
      <c r="T13" s="50"/>
    </row>
    <row r="14" spans="1:41" ht="62.25" customHeight="1" x14ac:dyDescent="0.25">
      <c r="A14" s="32"/>
      <c r="B14" s="32"/>
      <c r="C14" s="38"/>
      <c r="D14" s="38"/>
      <c r="E14" s="38"/>
      <c r="F14" s="38"/>
      <c r="G14" s="32"/>
      <c r="M14" s="50"/>
      <c r="N14" s="50"/>
      <c r="O14" s="50"/>
      <c r="P14" s="50"/>
      <c r="Q14" s="50"/>
      <c r="R14" s="50"/>
      <c r="S14" s="50"/>
      <c r="T14" s="50"/>
    </row>
    <row r="15" spans="1:41" x14ac:dyDescent="0.25">
      <c r="A15" s="32"/>
      <c r="B15" s="32"/>
      <c r="C15" s="38"/>
      <c r="D15" s="38"/>
      <c r="E15" s="38"/>
      <c r="F15" s="38"/>
      <c r="G15" s="32"/>
    </row>
    <row r="16" spans="1:41" x14ac:dyDescent="0.25">
      <c r="C16" s="1"/>
      <c r="D16" s="1"/>
      <c r="E16" s="1"/>
      <c r="F16" s="1"/>
      <c r="M16" s="48"/>
      <c r="N16" s="49"/>
      <c r="O16" s="49"/>
      <c r="P16" s="49"/>
      <c r="Q16" s="49"/>
    </row>
    <row r="17" spans="1:1" x14ac:dyDescent="0.25">
      <c r="A17" s="5"/>
    </row>
  </sheetData>
  <mergeCells count="4">
    <mergeCell ref="M16:Q16"/>
    <mergeCell ref="M13:T14"/>
    <mergeCell ref="A10:F10"/>
    <mergeCell ref="A13:F1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Личманова Оксана Юрьевна</dc:creator>
  <cp:lastModifiedBy>UserNew</cp:lastModifiedBy>
  <dcterms:created xsi:type="dcterms:W3CDTF">2026-03-18T02:05:09Z</dcterms:created>
  <dcterms:modified xsi:type="dcterms:W3CDTF">2026-09-15T12:31:37Z</dcterms:modified>
</cp:coreProperties>
</file>