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Инструкция" sheetId="1" state="visible" r:id="rId1"/>
    <sheet name="НЦЕ" sheetId="2" state="visible" r:id="rId2"/>
    <sheet name="Определение Ксез" sheetId="3" state="visible" r:id="rId3"/>
    <sheet name="Справочная информация " sheetId="4" state="hidden" r:id="rId4"/>
    <sheet name="Несколько регионов-ср.ар.стоим" sheetId="5" state="visible" r:id="rId5"/>
    <sheet name="СПГЗ" sheetId="6" state="visible" r:id="rId6"/>
    <sheet name="Лист1" sheetId="7" state="visible" r:id="rId7"/>
  </sheets>
  <definedNames>
    <definedName name="_xlnm._FilterDatabase" localSheetId="3" hidden="1">'Справочная информация '!$B$21:$G$139</definedName>
    <definedName name="_xlnm._FilterDatabase" localSheetId="3" hidden="1">'Справочная информация '!$B$21:$G$139</definedName>
  </definedNames>
  <calcPr/>
</workbook>
</file>

<file path=xl/sharedStrings.xml><?xml version="1.0" encoding="utf-8"?>
<sst xmlns="http://schemas.openxmlformats.org/spreadsheetml/2006/main" count="237" uniqueCount="237">
  <si>
    <t xml:space="preserve"> </t>
  </si>
  <si>
    <r>
      <rPr>
        <b/>
        <sz val="24"/>
        <color rgb="FF0070C0"/>
        <rFont val="Times New Roman"/>
      </rPr>
      <t xml:space="preserve">ИНСТРУКЦИЯ </t>
    </r>
    <r>
      <rPr>
        <sz val="11"/>
        <color theme="1"/>
        <rFont val="Times New Roman"/>
      </rPr>
      <t xml:space="preserve">
Калькулятор рассчитан для определения НЦЕ на топливо моторное (розничная поставка по топливным картам) 
на основании еженедельных данных о средних потребительских ценах, предоставляемых Федеральной службой государственной статистики* (https://rosstat.gov.ru) с периодом поставки в пределах периода январь 2026 г. - декабрь 2028 г.с ИПЦ, определенными в прогнозе социально-экономического развития Российской Федерации на 2026 год и на плановый период 2027 и 2028 годов, регион выборки - Пермский край**</t>
    </r>
  </si>
  <si>
    <t xml:space="preserve">Порядок заполнения:</t>
  </si>
  <si>
    <t xml:space="preserve">Ссылки на источники информации:</t>
  </si>
  <si>
    <t xml:space="preserve">
На листе "НЦЕ" необходимо указать: 
1) Ссылку/ адрес страницы в информационно-телекоммуникационной сети «Интернет» на публикацию информации о средних потребительских ценах н топливо моторное;
2) Дату размещения информации о средней потребительской цене на топливо на сайте Федеральной службы государственной статистики;
3) Дату начала поставки товара;
4) Дату окончания поставки товара;
5) Размер текущей ставки рефинансирования Банка России  на дату определения НЦЕ в % или "Ксодс не применяется";
6) Наименование СПГЗ в соответствии с техническим заданием;
7) Средние потребительские цены единиц товаров на дату размещения информации на сайте https://rosstat.gov.ru/.
</t>
  </si>
  <si>
    <t xml:space="preserve">Средние потребительские цены единиц товаров на дату размещения информации на сайте https://rosstat.gov.ru/</t>
  </si>
  <si>
    <t xml:space="preserve">см. на сайте https://rosstat.gov.ru/central-news в разделе "Еженедельная публикация новости "О потребительских ценах на нефтепродукты" (на ближайшую дату к дате определения НЦЕ")
</t>
  </si>
  <si>
    <t xml:space="preserve">Применение Ксез**:
На листе "НЦЕ" Ксез определится автоматически на виды дизельного топлива, по которым на дату расчета данные о цене  дизельного топлива необходимой сезонности отсутствуют. 
Если не планируете применять Ксез (применение Ксез - право заказчика, не обязанность), то вместо цифр в ячейках столбца "Ксез"на соответствующие виды топлива необходимо указать "Не применяется".
(Ксез определится ТОЛЬКО на виды дизельного топлива, на которые на дату расчета отсутствуют данные о цене топлива необходимой сезонности).
</t>
  </si>
  <si>
    <t xml:space="preserve">Текущая ставка рефинансирования Банка России на дату определения НЦЕ, %
</t>
  </si>
  <si>
    <t xml:space="preserve">В соответствии с решением Совета директоров Банка России (протокол заседания Совета директоров Банка России от 11 декабря 2015 года № 3894-у) с 1 января 2016 года значение ставки рефинансирования Банка России приравнивается к значению ключевой ставки Банка России, определённому на соответствующую дату (см. на сайте https://cbr.ru/hd_base/KeyRate/)
</t>
  </si>
  <si>
    <t xml:space="preserve">На листе "НЦЕ" в таблице "Определение НЦЕ" необходимо удалить пустые строки.</t>
  </si>
  <si>
    <t xml:space="preserve">Данные, предоставляемые единой межведомственной информационно-статистической системы (ЕМИСС)</t>
  </si>
  <si>
    <t>https://www.fedstat.ru/indicator/31448</t>
  </si>
  <si>
    <t xml:space="preserve">Лист "Несколько регионов" заполняется ТОЛЬКО в случае определения НЦЕ с поставкой в нескольких регионах***</t>
  </si>
  <si>
    <t xml:space="preserve">Лист "Ксез" является неотемлимой частью обоснования и определения НЦЕ,  
его НЕЛЬЗЯ УДАЛЯТЬ</t>
  </si>
  <si>
    <t xml:space="preserve"> ВАЖНО !!!
* для определения НЦЕ на топливо моторное (розничная поставка по топливным картам) на основании данных о средних потребительских ценах, предоставляемых другими источниками, необходимо указывать информацию об источнике и соответствующие ссылки на данные самостоятельно.
** необходима актуализация ИПЦ в сентябре-октябре 2026 г. и цен дизельного топлива в сезон продаж соответствующего вида топлива в предыдущем году для расчета Ксез 01.01.2027,
*** При определении НЦЕ на топливо моторное с поставкой в нескольких регионах заказчику целесообразно осуществить расчет текущей рыночной цены путем расчета среднеарифметической стоимости моторного топлива по планируемым регионам поставки.
</t>
  </si>
  <si>
    <t xml:space="preserve">ОБОСНОВАНИЕ И ОПРЕДЕЛЕНИЕ НАЧАЛЬНОЙ ЦЕНЫ ЕДИНИЦЫ ТОВАРА</t>
  </si>
  <si>
    <t xml:space="preserve">Используемый метод определения начальной цены единицы товара  (далее – НЦЕ)</t>
  </si>
  <si>
    <t xml:space="preserve">Иной метод использован в соответствии с частью 12 статьи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(далее - Закон о контрактной системе)</t>
  </si>
  <si>
    <t xml:space="preserve">Обоснование используемого метода и невозможности применения для определения НЦЕ методов, указанных в части 1 статьи 22 Закона о контрактной системе</t>
  </si>
  <si>
    <t xml:space="preserve">Объект закупки относится к сферам деятельности, в которых при осуществлении закупок устанавливается порядок определения НЦЕ в соответствии с ч. 22 ст. 22 Закона о контрактной системе. Определение НЦЕ произведено  на основании приказа Федеральной антимонопольной службы от 22 ноября 2024 г. № 894/24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топлива моторного, включая автомобильный и авиационный бензин»</t>
  </si>
  <si>
    <t xml:space="preserve">Ссылка/ адрес страницы в информационно-телекоммуникационной сети «Интернет» на публикацию информации о средних потребительских ценах н топливо моторное</t>
  </si>
  <si>
    <t>https://rosstat.gov.ru/storage/mediabank/138_09-09-2026.html</t>
  </si>
  <si>
    <r>
      <t xml:space="preserve">Дата </t>
    </r>
    <r>
      <rPr>
        <u val="single"/>
        <sz val="11"/>
        <rFont val="Times New Roman"/>
      </rPr>
      <t xml:space="preserve">размещения информации </t>
    </r>
    <r>
      <rPr>
        <sz val="11"/>
        <rFont val="Times New Roman"/>
      </rPr>
      <t xml:space="preserve">о средней потребительской цене на топливо на сайте Федеральной службы государственной статистики</t>
    </r>
  </si>
  <si>
    <t xml:space="preserve">Дата начала поставки товара</t>
  </si>
  <si>
    <t xml:space="preserve">Дата окончания поставки товара</t>
  </si>
  <si>
    <t xml:space="preserve">Текущая ставка рефинансирования Банка России  на дату определения НЦЕ, %</t>
  </si>
  <si>
    <t xml:space="preserve">Не применяется</t>
  </si>
  <si>
    <t xml:space="preserve">ОПРЕДЕЛЕНИЕ НЦЕ</t>
  </si>
  <si>
    <t xml:space="preserve">Наименование товара</t>
  </si>
  <si>
    <t xml:space="preserve">Единица 
измерения</t>
  </si>
  <si>
    <t xml:space="preserve">Средняя потребительская цена единицы товара (статистические данные) 
 на дату размещения информации на сайте https://rosstat.gov.ru/, 
руб.</t>
  </si>
  <si>
    <t xml:space="preserve">Количество месяцев, следующих после месяца расчета НЦЕ, с учетом месяца поставки (согласно разъяснениям ФАС России), мес.</t>
  </si>
  <si>
    <t xml:space="preserve">ИПЦ 
(применяется пропорционально количеству месяцев поставки товара)</t>
  </si>
  <si>
    <t xml:space="preserve">Количество дней поставки с учетом срока оплаты*, дней </t>
  </si>
  <si>
    <r>
      <t xml:space="preserve">
Коэффициент стоимости отвлечения денежных средств 
</t>
    </r>
    <r>
      <rPr>
        <b/>
        <sz val="11"/>
        <rFont val="Times New Roman"/>
      </rPr>
      <t>Ксодс</t>
    </r>
  </si>
  <si>
    <r>
      <t xml:space="preserve">Коэффициент перехода 
на сезонный вид продукции
</t>
    </r>
    <r>
      <rPr>
        <b/>
        <sz val="11"/>
        <rFont val="Times New Roman"/>
      </rPr>
      <t xml:space="preserve">Ксез
</t>
    </r>
    <r>
      <rPr>
        <sz val="11"/>
        <rFont val="Times New Roman"/>
      </rPr>
      <t xml:space="preserve">(источнок информации - данные, предоставляемые единой межведомственной информационно-статистической системой)</t>
    </r>
    <r>
      <rPr>
        <b/>
        <sz val="11"/>
        <rFont val="Times New Roman"/>
      </rPr>
      <t xml:space="preserve">
</t>
    </r>
    <r>
      <rPr>
        <sz val="13"/>
        <color rgb="FFCC00CC"/>
        <rFont val="Times New Roman"/>
      </rPr>
      <t/>
    </r>
  </si>
  <si>
    <r>
      <rPr>
        <b/>
        <sz val="11"/>
        <rFont val="Times New Roman"/>
      </rPr>
      <t>НЦЕ</t>
    </r>
    <r>
      <rPr>
        <sz val="11"/>
        <rFont val="Times New Roman"/>
      </rPr>
      <t xml:space="preserve">
</t>
    </r>
    <r>
      <rPr>
        <sz val="9"/>
        <rFont val="Times New Roman"/>
      </rPr>
      <t xml:space="preserve">(расчетное значение рыночного индикатора, определяемого путем индексации рыночного индикатора 
для последнего из имеющихся периодов 
с применением соответствующих индексов потребительских цен), 
с учетом условий поставки товара, 
в том числе сроков и объемов поставки, наличия авансирования 
и порядка расчетов за поставленный товар (доп. коэффициентов),</t>
    </r>
    <r>
      <rPr>
        <sz val="11"/>
        <rFont val="Times New Roman"/>
      </rPr>
      <t xml:space="preserve"> 
руб.</t>
    </r>
  </si>
  <si>
    <t xml:space="preserve">Бензин автомобильный АИ-92, экологического класса не ниже К5 (розничная реализация по топливным картам), л</t>
  </si>
  <si>
    <t xml:space="preserve">Литр; кубический дециметр</t>
  </si>
  <si>
    <t xml:space="preserve">Топливо дизельное, универсальное, экологического класса не ниже К5 (розничная поставка по топливным картам), л</t>
  </si>
  <si>
    <t xml:space="preserve">Начальная сумма цен единиц, руб.</t>
  </si>
  <si>
    <t xml:space="preserve">Максимальное значение цены контракта, руб.</t>
  </si>
  <si>
    <t xml:space="preserve">Дата подготовки обоснования НЦЕ: </t>
  </si>
  <si>
    <t xml:space="preserve">Специалист в сфере закупок</t>
  </si>
  <si>
    <t>_______________/__________________/</t>
  </si>
  <si>
    <t xml:space="preserve">(подпись/расшифровка подписи)</t>
  </si>
  <si>
    <t xml:space="preserve">Исполнитель:  Коновалова И.И.</t>
  </si>
  <si>
    <t xml:space="preserve">тел.  8 (342) 293-79-64</t>
  </si>
  <si>
    <t xml:space="preserve">Определение коэффициента перехода на сезонный вид продукции (Ксез) (актуально для определения НЦЕ с 01.01.2026 по 31.12.2026)</t>
  </si>
  <si>
    <t xml:space="preserve">Коэффициент перехода на сезонный вид продукции рассчитывается как соотношение цены дизельного топлива в сезон продаж соответствующего вида топлива к цене топлива в период, аналогичный дате определения НЦЕ, на основании статистических данных предыдущего года с учетом климатических условий применения вида (марки) топлива моторного.</t>
  </si>
  <si>
    <t xml:space="preserve">Данные, предоставляемые единой межведомственной информационно-статистической системы (ЕМИСС):</t>
  </si>
  <si>
    <r>
      <t xml:space="preserve">Средние потребительские цены (тарифы) на товары и услуги (рубль)
</t>
    </r>
    <r>
      <rPr>
        <b/>
        <sz val="20"/>
        <color rgb="FF0070C0"/>
        <rFont val="Times New Roman"/>
      </rPr>
      <t xml:space="preserve">Регион выборки - Пермский край</t>
    </r>
  </si>
  <si>
    <t xml:space="preserve">Периоды сезонности топлива (ориентировочно)</t>
  </si>
  <si>
    <t xml:space="preserve">        Пермский край*</t>
  </si>
  <si>
    <t xml:space="preserve">Дизельное топливо, л</t>
  </si>
  <si>
    <t xml:space="preserve">Зимнее ДТ</t>
  </si>
  <si>
    <t xml:space="preserve">Межсезонное ДТ</t>
  </si>
  <si>
    <t xml:space="preserve">Летнее ДТ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</si>
  <si>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</si>
  <si>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</si>
  <si>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</si>
  <si>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</si>
  <si>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</si>
  <si>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</si>
  <si>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</si>
  <si>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</si>
  <si>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</si>
  <si>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</si>
  <si>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</si>
  <si>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</si>
  <si>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Дата размещения информации о средней поребительской цене на сайте Федеральной службы государственной статистики (дата определения НЦЕ)</t>
  </si>
  <si>
    <t xml:space="preserve">Вид топлива</t>
  </si>
  <si>
    <t xml:space="preserve">Сезон продаж соответствующего вида топлива</t>
  </si>
  <si>
    <t xml:space="preserve">Цена дизельного топлива в сезон продаж соответствующего вида топлива 
в предыдущем году (2025), руб.</t>
  </si>
  <si>
    <t xml:space="preserve">Период предыдущего года, аналогичный дате определения НЦЕ </t>
  </si>
  <si>
    <t xml:space="preserve">Цена дизельного топлива в период предыдущего года, аналогичный дате определения НЦЕ, руб.</t>
  </si>
  <si>
    <t>Ксез</t>
  </si>
  <si>
    <t>Примечание</t>
  </si>
  <si>
    <t xml:space="preserve">Топливо дизельное, зимнее, экологического класса не ниже К5 (розничная поставка по топливным картам), л</t>
  </si>
  <si>
    <t>ноябрь-март</t>
  </si>
  <si>
    <t xml:space="preserve">Цена в сезон продаж зимнего топлива определена как средняя потребительская цена дизельного топлива в декабре 2025 года*</t>
  </si>
  <si>
    <t xml:space="preserve">Топливо дизельное, летнее, экологического класса не ниже К5 (розничная поставка по топливным картам), л</t>
  </si>
  <si>
    <t>апрель-сентябрь</t>
  </si>
  <si>
    <t xml:space="preserve">Цена в сезон продаж летнего топлива определена как средняя потребительская цена дизельного топлива в июле 2025 года*</t>
  </si>
  <si>
    <t xml:space="preserve">Топливо дизельное, межсезонное, экологического класса не ниже К5 (розничная поставка по топливным картам), л</t>
  </si>
  <si>
    <t xml:space="preserve">март-апрель,
октябрь-ноябрь</t>
  </si>
  <si>
    <t xml:space="preserve">Цена в сезон продаж межсезонного топлива определена как средняя потребительская цена дизельного топлива в октябре 2025 года*</t>
  </si>
  <si>
    <r>
      <t xml:space="preserve">Ксез определяется ТОЛЬКО в случае отсутствия на дату расчета данных о цене дизельного топлива </t>
    </r>
    <r>
      <rPr>
        <i/>
        <sz val="25"/>
        <color indexed="2"/>
        <rFont val="Times New Roman"/>
      </rPr>
      <t xml:space="preserve">необходимой сезонности </t>
    </r>
  </si>
  <si>
    <t xml:space="preserve">* При определении Цены контракта, НЦЕ и Начальной цены с поставкой в нескольких регионах Ксез необходимо определить самостоятельно с учетом цен в соответствующих регионах.
</t>
  </si>
  <si>
    <r>
      <t xml:space="preserve">Рекомендуем заполнить (добавить) таблицы выгрузки и/или скриншоты экрана с информацией на сайтах. </t>
    </r>
    <r>
      <rPr>
        <b/>
        <sz val="26"/>
        <color indexed="2"/>
        <rFont val="Calibri"/>
        <scheme val="minor"/>
      </rPr>
      <t>ПРИМЕРЫ:</t>
    </r>
  </si>
  <si>
    <t xml:space="preserve">Необходимо найти информацию на дату определения цены!!!</t>
  </si>
  <si>
    <t xml:space="preserve">1. Определение средней потребительской цены топлива.
Данные, предоставляемые Федеральной службой государственной статистики:</t>
  </si>
  <si>
    <t xml:space="preserve">2. Определение текущей ставки рефинансирования Банка России на дату определения цены</t>
  </si>
  <si>
    <t xml:space="preserve">https://rosstat.gov.ru/storage/mediabank/114_23-07-2025.html
</t>
  </si>
  <si>
    <t>https://cbr.ru/hd_base/KeyRate/</t>
  </si>
  <si>
    <t>ПРИМЕР:</t>
  </si>
  <si>
    <t xml:space="preserve">В соответствии с решением Совета директоров Банка России (протокол заседания Совета директоров Банка России от 11 декабря 2015 года № 3894-у) с 1 января 2016 года значение ставки рефинансирования Банка России приравнивается к значению ключевой ставки Банка России, определённому на соответствующую дату.</t>
  </si>
  <si>
    <t xml:space="preserve">Средние потребительские цены на бензин автомобильный</t>
  </si>
  <si>
    <t xml:space="preserve">и дизельное топливо на 21 июля 2025 года</t>
  </si>
  <si>
    <t xml:space="preserve">рублей за литр</t>
  </si>
  <si>
    <t>Бензин</t>
  </si>
  <si>
    <t xml:space="preserve">В том числе</t>
  </si>
  <si>
    <t>Дизельное</t>
  </si>
  <si>
    <t>автомо-</t>
  </si>
  <si>
    <t>топливо</t>
  </si>
  <si>
    <t>бильный</t>
  </si>
  <si>
    <t>марки</t>
  </si>
  <si>
    <t>АИ-92</t>
  </si>
  <si>
    <t>АИ-95</t>
  </si>
  <si>
    <t>АИ-98</t>
  </si>
  <si>
    <t xml:space="preserve">и выше</t>
  </si>
  <si>
    <r>
      <t xml:space="preserve">Российская Федерация</t>
    </r>
    <r>
      <rPr>
        <b/>
        <vertAlign val="superscript"/>
        <sz val="9"/>
        <color rgb="FF363194"/>
        <rFont val="Arial"/>
      </rPr>
      <t>*</t>
    </r>
  </si>
  <si>
    <t>Центральный</t>
  </si>
  <si>
    <t xml:space="preserve">федеральный округ</t>
  </si>
  <si>
    <t xml:space="preserve">Белгородская область</t>
  </si>
  <si>
    <t xml:space="preserve">Брянская область</t>
  </si>
  <si>
    <t xml:space="preserve">Владимирская область</t>
  </si>
  <si>
    <t xml:space="preserve">Воронежская область</t>
  </si>
  <si>
    <t xml:space="preserve">Ивановская область</t>
  </si>
  <si>
    <t xml:space="preserve">Калужская область</t>
  </si>
  <si>
    <t xml:space="preserve">Костромская область</t>
  </si>
  <si>
    <t xml:space="preserve">Курская область</t>
  </si>
  <si>
    <t xml:space="preserve">Липецкая область</t>
  </si>
  <si>
    <t xml:space="preserve">Московская область</t>
  </si>
  <si>
    <t xml:space="preserve">Орловская область</t>
  </si>
  <si>
    <t xml:space="preserve">Рязанская область</t>
  </si>
  <si>
    <t xml:space="preserve">Смоленская область</t>
  </si>
  <si>
    <t xml:space="preserve">Тамбовская область</t>
  </si>
  <si>
    <t xml:space="preserve">Тверская область</t>
  </si>
  <si>
    <t xml:space="preserve">Тульская область</t>
  </si>
  <si>
    <t xml:space="preserve">Ярославская область</t>
  </si>
  <si>
    <t xml:space="preserve">г. Москва</t>
  </si>
  <si>
    <t>Северо-Западный</t>
  </si>
  <si>
    <t xml:space="preserve">Республика Карелия</t>
  </si>
  <si>
    <t xml:space="preserve">Республика Коми</t>
  </si>
  <si>
    <t xml:space="preserve">Архангельская область</t>
  </si>
  <si>
    <t xml:space="preserve">в том числе:</t>
  </si>
  <si>
    <t>...</t>
  </si>
  <si>
    <t xml:space="preserve">Ненецкий авт. округ</t>
  </si>
  <si>
    <t xml:space="preserve">Архангельская область (кроме</t>
  </si>
  <si>
    <t xml:space="preserve">Ненецкого авт. округа)</t>
  </si>
  <si>
    <t xml:space="preserve">Вологодская область</t>
  </si>
  <si>
    <t xml:space="preserve">Калининградская область</t>
  </si>
  <si>
    <t xml:space="preserve">Ленинградская область</t>
  </si>
  <si>
    <t xml:space="preserve">Мурманская область</t>
  </si>
  <si>
    <t xml:space="preserve">Новгородская область</t>
  </si>
  <si>
    <t xml:space="preserve">Псковская область</t>
  </si>
  <si>
    <t xml:space="preserve">г. Санкт-Петербург</t>
  </si>
  <si>
    <t>Южный</t>
  </si>
  <si>
    <t xml:space="preserve">Республика Адыгея</t>
  </si>
  <si>
    <t xml:space="preserve">Республика Калмыкия</t>
  </si>
  <si>
    <t xml:space="preserve">Республика Крым</t>
  </si>
  <si>
    <t xml:space="preserve">Краснодарский край</t>
  </si>
  <si>
    <t xml:space="preserve">Астраханская область</t>
  </si>
  <si>
    <t xml:space="preserve">Волгоградская область</t>
  </si>
  <si>
    <t xml:space="preserve">Ростовская область</t>
  </si>
  <si>
    <t xml:space="preserve">г. Севастополь</t>
  </si>
  <si>
    <t>Северо-Кавказский</t>
  </si>
  <si>
    <t xml:space="preserve">Республика Дагестан</t>
  </si>
  <si>
    <t xml:space="preserve">Республика Ингушетия</t>
  </si>
  <si>
    <t xml:space="preserve">Кабардино-Балкарская Республика</t>
  </si>
  <si>
    <t xml:space="preserve">Карачаево-Черкесская Республика</t>
  </si>
  <si>
    <t xml:space="preserve">Республика Северная Осетия - Алания</t>
  </si>
  <si>
    <t xml:space="preserve">Чеченская Республика</t>
  </si>
  <si>
    <t xml:space="preserve">Ставропольский край</t>
  </si>
  <si>
    <t>Приволжский</t>
  </si>
  <si>
    <t xml:space="preserve">Республика Башкортостан</t>
  </si>
  <si>
    <t xml:space="preserve">Республика Марий Эл</t>
  </si>
  <si>
    <t xml:space="preserve">Республика Мордовия</t>
  </si>
  <si>
    <t xml:space="preserve">Республика Татарстан</t>
  </si>
  <si>
    <t xml:space="preserve">Удмуртская Республика</t>
  </si>
  <si>
    <t xml:space="preserve">Чувашская Республика</t>
  </si>
  <si>
    <t xml:space="preserve">Пермский край</t>
  </si>
  <si>
    <t xml:space="preserve">Кировская область</t>
  </si>
  <si>
    <t xml:space="preserve">Нижегородская область</t>
  </si>
  <si>
    <t xml:space="preserve">Оренбургская область</t>
  </si>
  <si>
    <t xml:space="preserve">Пензенская область</t>
  </si>
  <si>
    <t xml:space="preserve">Самарская область</t>
  </si>
  <si>
    <t xml:space="preserve">Саратовская область</t>
  </si>
  <si>
    <t xml:space="preserve">Ульяновская область</t>
  </si>
  <si>
    <t>Уральский</t>
  </si>
  <si>
    <t xml:space="preserve">Курганская область</t>
  </si>
  <si>
    <t xml:space="preserve">Свердловская область</t>
  </si>
  <si>
    <t xml:space="preserve">Тюменская область</t>
  </si>
  <si>
    <t>Ханты-Мансийский</t>
  </si>
  <si>
    <t xml:space="preserve">авт. округ - Югра</t>
  </si>
  <si>
    <t xml:space="preserve">Ямало-Ненецкий авт. округ</t>
  </si>
  <si>
    <t xml:space="preserve">Тюменская область (кроме</t>
  </si>
  <si>
    <t xml:space="preserve">Ханты-Мансийского авт. округа -</t>
  </si>
  <si>
    <t xml:space="preserve">Югры и Ямало-Ненецкого авт. округа)</t>
  </si>
  <si>
    <t xml:space="preserve">Челябинская область</t>
  </si>
  <si>
    <t>Сибирский</t>
  </si>
  <si>
    <t xml:space="preserve">Республика Алтай</t>
  </si>
  <si>
    <t xml:space="preserve">Республика Тыва</t>
  </si>
  <si>
    <t xml:space="preserve">Республика Хакасия</t>
  </si>
  <si>
    <t xml:space="preserve">Алтайский край</t>
  </si>
  <si>
    <t xml:space="preserve">Красноярский край</t>
  </si>
  <si>
    <t xml:space="preserve">Иркутская область</t>
  </si>
  <si>
    <t xml:space="preserve">Кемеровская область</t>
  </si>
  <si>
    <t xml:space="preserve">Новосибирская область</t>
  </si>
  <si>
    <t xml:space="preserve">Омская область</t>
  </si>
  <si>
    <t xml:space="preserve">Томская область</t>
  </si>
  <si>
    <t>Дальневосточный</t>
  </si>
  <si>
    <t xml:space="preserve">Республика Бурятия</t>
  </si>
  <si>
    <t xml:space="preserve">Республика Саха (Якутия)</t>
  </si>
  <si>
    <t xml:space="preserve">Забайкальский край</t>
  </si>
  <si>
    <t xml:space="preserve">Камчатский край</t>
  </si>
  <si>
    <t xml:space="preserve">Приморский край</t>
  </si>
  <si>
    <t xml:space="preserve">Хабаровский край</t>
  </si>
  <si>
    <t xml:space="preserve">Амурская область</t>
  </si>
  <si>
    <t xml:space="preserve">Магаданская область</t>
  </si>
  <si>
    <t xml:space="preserve">Сахалинская область</t>
  </si>
  <si>
    <t xml:space="preserve">Еврейская авт. область</t>
  </si>
  <si>
    <t xml:space="preserve">Чукотский авт. округ</t>
  </si>
  <si>
    <r>
      <t>* </t>
    </r>
    <r>
      <rPr>
        <sz val="8"/>
        <color rgb="FF838383"/>
        <rFont val="Arial"/>
      </rPr>
      <t xml:space="preserve">Средняя потребительская цена по Российской Федерации формируется как средневзвешенная величина с учетом ежегодно актуализируемой доли объема потребления бензина и дизельного топлива в субъектах Российской Федерации.</t>
    </r>
  </si>
  <si>
    <t xml:space="preserve">  </t>
  </si>
  <si>
    <r>
      <t xml:space="preserve">Определение Цены контракта, НМЦК и Начальной цены с поставкой в нескольких регионах
(</t>
    </r>
    <r>
      <rPr>
        <sz val="11"/>
        <color theme="1"/>
        <rFont val="Times New Roman"/>
      </rPr>
      <t xml:space="preserve">расчет текущей рыночной цены путем расчета среднеарифметической стоимости моторного топлива 
по планируемым регионам поставки)</t>
    </r>
  </si>
  <si>
    <r>
      <rPr>
        <sz val="18"/>
        <color indexed="2"/>
        <rFont val="Times New Roman"/>
      </rPr>
      <t xml:space="preserve">необходимо определить цены ТОЛЬКО в случае поставки в нескольких регионах </t>
    </r>
    <r>
      <rPr>
        <sz val="11"/>
        <color indexed="2"/>
        <rFont val="Times New Roman"/>
      </rPr>
      <t xml:space="preserve">
в свободной форме по данным о средних потребительских ценах единиц товара (статистические данные) </t>
    </r>
    <r>
      <rPr>
        <b/>
        <sz val="11"/>
        <color indexed="2"/>
        <rFont val="Times New Roman"/>
      </rPr>
      <t xml:space="preserve">в регионах планируемой выборки</t>
    </r>
    <r>
      <rPr>
        <sz val="11"/>
        <color indexed="2"/>
        <rFont val="Times New Roman"/>
      </rPr>
      <t xml:space="preserve"> на дату размещения информации на сайте https://rosstat.gov.ru/  </t>
    </r>
  </si>
  <si>
    <t xml:space="preserve">Средняя потребительская цена единицы товара (статистические данные)  на дату размещения информации на сайте https://rosstat.gov.ru/, руб.</t>
  </si>
  <si>
    <t xml:space="preserve">Среднеарифметическая стоимость моторного топлива 
по планируемым регионам поставки, руб.</t>
  </si>
  <si>
    <t xml:space="preserve">Указать наименование региона</t>
  </si>
  <si>
    <r>
      <t xml:space="preserve">Топливо дизельное, </t>
    </r>
    <r>
      <rPr>
        <b/>
        <sz val="9"/>
        <rFont val="Times New Roman"/>
      </rPr>
      <t>зимнее,</t>
    </r>
    <r>
      <rPr>
        <sz val="9"/>
        <rFont val="Times New Roman"/>
      </rPr>
      <t xml:space="preserve"> экологического класса не ниже К5 (розничная поставка по топливным картам), л</t>
    </r>
  </si>
  <si>
    <t xml:space="preserve">Указать цену</t>
  </si>
  <si>
    <r>
      <t xml:space="preserve">Топливо дизельное, </t>
    </r>
    <r>
      <rPr>
        <b/>
        <sz val="9"/>
        <rFont val="Times New Roman"/>
      </rPr>
      <t>летнее,</t>
    </r>
    <r>
      <rPr>
        <sz val="9"/>
        <rFont val="Times New Roman"/>
      </rPr>
      <t xml:space="preserve"> экологического класса не ниже К5 (розничная поставка по топливным картам), л</t>
    </r>
  </si>
  <si>
    <r>
      <t xml:space="preserve">Топливо дизельное, </t>
    </r>
    <r>
      <rPr>
        <b/>
        <sz val="9"/>
        <rFont val="Times New Roman"/>
      </rPr>
      <t>межсезонное,</t>
    </r>
    <r>
      <rPr>
        <sz val="9"/>
        <rFont val="Times New Roman"/>
      </rPr>
      <t xml:space="preserve"> экологического класса не ниже К5 (розничная поставка по топливным картам), л</t>
    </r>
  </si>
  <si>
    <r>
      <t xml:space="preserve">Бензин автомобильный </t>
    </r>
    <r>
      <rPr>
        <b/>
        <sz val="9"/>
        <rFont val="Times New Roman"/>
      </rPr>
      <t>АИ-80</t>
    </r>
    <r>
      <rPr>
        <sz val="9"/>
        <rFont val="Times New Roman"/>
      </rPr>
      <t xml:space="preserve">, экологического класса не ниже К5 (розничная реализация по топливным картам), л</t>
    </r>
  </si>
  <si>
    <r>
      <t xml:space="preserve">Бензин автомобильный </t>
    </r>
    <r>
      <rPr>
        <b/>
        <sz val="9"/>
        <rFont val="Times New Roman"/>
      </rPr>
      <t>АИ-92</t>
    </r>
    <r>
      <rPr>
        <sz val="9"/>
        <rFont val="Times New Roman"/>
      </rPr>
      <t xml:space="preserve">, экологического класса не ниже К5 (розничная реализация по топливным картам), л</t>
    </r>
  </si>
  <si>
    <r>
      <t xml:space="preserve">Бензин автомобильный </t>
    </r>
    <r>
      <rPr>
        <b/>
        <sz val="9"/>
        <rFont val="Times New Roman"/>
      </rPr>
      <t>АИ-95</t>
    </r>
    <r>
      <rPr>
        <sz val="9"/>
        <rFont val="Times New Roman"/>
      </rPr>
      <t xml:space="preserve">, экологического класса не ниже К5 (розничная реализация по топливным картам), л</t>
    </r>
  </si>
  <si>
    <r>
      <t xml:space="preserve">Бензин автомобильный </t>
    </r>
    <r>
      <rPr>
        <b/>
        <sz val="9"/>
        <rFont val="Times New Roman"/>
      </rPr>
      <t>АИ-98</t>
    </r>
    <r>
      <rPr>
        <sz val="9"/>
        <rFont val="Times New Roman"/>
      </rPr>
      <t xml:space="preserve">, экологического класса не ниже К5 (розничная реализация по топливным картам), л</t>
    </r>
  </si>
  <si>
    <r>
      <t xml:space="preserve">* </t>
    </r>
    <r>
      <rPr>
        <b/>
        <i/>
        <sz val="11"/>
        <color theme="1"/>
        <rFont val="Times New Roman"/>
      </rPr>
      <t xml:space="preserve">При определении Цены контракта, НМЦК и Начальной цены с поставкой в нескольких регионах</t>
    </r>
    <r>
      <rPr>
        <i/>
        <sz val="11"/>
        <color theme="1"/>
        <rFont val="Times New Roman"/>
      </rPr>
      <t xml:space="preserve"> (при наличии не менее трех участников, которые могут поставить товар в эти регионы или при наличии единственного поставщика) </t>
    </r>
    <r>
      <rPr>
        <b/>
        <i/>
        <sz val="11"/>
        <color theme="1"/>
        <rFont val="Times New Roman"/>
      </rPr>
      <t xml:space="preserve">заказчику целесообразно осуществить расчет текущей рыночной цены путем расчета среднеарифметической стоимости моторного топлива по планируемым регионам поставки </t>
    </r>
    <r>
      <rPr>
        <i/>
        <sz val="11"/>
        <color theme="1"/>
        <rFont val="Times New Roman"/>
      </rPr>
      <t xml:space="preserve">(в этом случае среднеарифметическую стоимость моторного топлива по планируемым регионам поставки необходимо определить </t>
    </r>
    <r>
      <rPr>
        <b/>
        <i/>
        <sz val="11"/>
        <color theme="1"/>
        <rFont val="Times New Roman"/>
      </rPr>
      <t>самостоятельно</t>
    </r>
    <r>
      <rPr>
        <i/>
        <sz val="11"/>
        <color theme="1"/>
        <rFont val="Times New Roman"/>
      </rPr>
      <t xml:space="preserve"> на соответствующем листе)</t>
    </r>
    <r>
      <rPr>
        <b/>
        <i/>
        <sz val="11"/>
        <color theme="1"/>
        <rFont val="Times New Roman"/>
      </rPr>
      <t xml:space="preserve">
</t>
    </r>
    <r>
      <rPr>
        <i/>
        <sz val="11"/>
        <color theme="1"/>
        <rFont val="Times New Roman"/>
      </rPr>
      <t xml:space="preserve">(Разъяснения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топлива моторного, включая автомобильный и авиационный бензин, утвержденного приказом ФАС России от 22.11.2024 № 894/24 (далее – Порядок) по вопросам) https://fas.gov.ru/documents/689931</t>
    </r>
  </si>
  <si>
    <t xml:space="preserve">Топливо дизельное, ЗИМНЕЕ, экологического класса не ниже К5 (розничная поставка по топливным картам), л</t>
  </si>
  <si>
    <t xml:space="preserve">Топливо дизельное, ЛЕТНЕЕ, экологического класса не ниже К5 (розничная поставка по топливным картам), л</t>
  </si>
  <si>
    <t xml:space="preserve">Топливо дизельное, МЕЖСЕЗОННОЕ, экологического класса не ниже К5 (розничная поставка по топливным картам), л</t>
  </si>
  <si>
    <t xml:space="preserve">Бензин автомобильный АИ-80, экологического класса не ниже К5 (розничная реализация по топливным картам), л</t>
  </si>
  <si>
    <t xml:space="preserve">Бензин автомобильный АИ-95, экологического класса не ниже К5 (розничная реализация по топливным картам), л</t>
  </si>
  <si>
    <t xml:space="preserve">Бензин автомобильный АИ-98, экологического класса не ниже К5 (розничная реализация по топливным картам), 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</si>
</sst>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0_)"/>
    <numFmt numFmtId="161" formatCode="#,##0.0000"/>
    <numFmt numFmtId="162" formatCode="[$-419]mmmm\ yyyy;@"/>
  </numFmts>
  <fonts count="70">
    <font>
      <name val="Calibri"/>
      <color theme="1"/>
      <sz val="11.000000"/>
      <scheme val="minor"/>
    </font>
    <font>
      <name val="Calibri"/>
      <color theme="0"/>
      <sz val="11.000000"/>
      <scheme val="minor"/>
    </font>
    <font>
      <name val="Calibri"/>
      <color rgb="FF3F3F76"/>
      <sz val="11.000000"/>
      <scheme val="minor"/>
    </font>
    <font>
      <name val="Calibri"/>
      <b/>
      <color rgb="FF3F3F3F"/>
      <sz val="11.000000"/>
      <scheme val="minor"/>
    </font>
    <font>
      <name val="Calibri"/>
      <b/>
      <color rgb="FFFA7D00"/>
      <sz val="11.000000"/>
      <scheme val="minor"/>
    </font>
    <font>
      <name val="Calibri"/>
      <color theme="10"/>
      <sz val="11.000000"/>
      <u/>
      <scheme val="minor"/>
    </font>
    <font>
      <name val="Calibri"/>
      <b/>
      <color theme="3"/>
      <sz val="15.000000"/>
      <scheme val="minor"/>
    </font>
    <font>
      <name val="Calibri"/>
      <b/>
      <color theme="3"/>
      <sz val="13.000000"/>
      <scheme val="minor"/>
    </font>
    <font>
      <name val="Calibri"/>
      <b/>
      <color theme="3"/>
      <sz val="11.000000"/>
      <scheme val="minor"/>
    </font>
    <font>
      <name val="Calibri"/>
      <b/>
      <color theme="1"/>
      <sz val="11.000000"/>
      <scheme val="minor"/>
    </font>
    <font>
      <name val="Calibri"/>
      <b/>
      <color theme="0"/>
      <sz val="11.000000"/>
      <scheme val="minor"/>
    </font>
    <font>
      <name val="Calibri Light"/>
      <color theme="3"/>
      <sz val="18.000000"/>
      <scheme val="major"/>
    </font>
    <font>
      <name val="Calibri"/>
      <color rgb="FF9C6500"/>
      <sz val="11.000000"/>
      <scheme val="minor"/>
    </font>
    <font>
      <name val="Arial Cyr"/>
      <sz val="10.000000"/>
    </font>
    <font>
      <name val="Courier"/>
      <sz val="10.000000"/>
    </font>
    <font>
      <name val="Calibri"/>
      <color rgb="FF9C0006"/>
      <sz val="11.000000"/>
      <scheme val="minor"/>
    </font>
    <font>
      <name val="Calibri"/>
      <i/>
      <color rgb="FF7F7F7F"/>
      <sz val="11.000000"/>
      <scheme val="minor"/>
    </font>
    <font>
      <name val="Calibri"/>
      <color rgb="FFFA7D00"/>
      <sz val="11.000000"/>
      <scheme val="minor"/>
    </font>
    <font>
      <name val="Calibri"/>
      <color indexed="2"/>
      <sz val="11.000000"/>
      <scheme val="minor"/>
    </font>
    <font>
      <name val="Calibri"/>
      <color rgb="FF006100"/>
      <sz val="11.000000"/>
      <scheme val="minor"/>
    </font>
    <font>
      <name val="Times New Roman"/>
      <color theme="1"/>
      <sz val="11.000000"/>
    </font>
    <font>
      <name val="Times New Roman"/>
      <b/>
      <color rgb="FF0070C0"/>
      <sz val="20.000000"/>
    </font>
    <font>
      <name val="Times New Roman"/>
      <sz val="11.000000"/>
    </font>
    <font>
      <name val="Times New Roman"/>
      <color theme="10"/>
      <sz val="11.000000"/>
      <u/>
    </font>
    <font>
      <name val="Times New Roman"/>
      <i/>
      <sz val="11.000000"/>
    </font>
    <font>
      <name val="Times New Roman"/>
      <b/>
      <color theme="1"/>
      <sz val="11.000000"/>
    </font>
    <font>
      <name val="Calibri"/>
      <color theme="10"/>
      <sz val="11.000000"/>
      <u/>
    </font>
    <font>
      <name val="Times New Roman"/>
      <color indexed="2"/>
      <sz val="11.000000"/>
    </font>
    <font>
      <name val="Times New Roman"/>
      <color rgb="FFCC00CC"/>
      <sz val="11.000000"/>
    </font>
    <font>
      <name val="Times New Roman"/>
      <color rgb="FF404040"/>
      <sz val="11.000000"/>
    </font>
    <font>
      <name val="Times New Roman"/>
      <color theme="1" tint="0"/>
      <sz val="11.000000"/>
    </font>
    <font>
      <name val="Times New Roman"/>
      <b/>
      <sz val="11.000000"/>
    </font>
    <font>
      <name val="Times New Roman"/>
      <color theme="1"/>
      <sz val="12.000000"/>
    </font>
    <font>
      <name val="Times New Roman"/>
      <color theme="1"/>
      <sz val="24.000000"/>
    </font>
    <font>
      <name val="Times New Roman"/>
      <b/>
      <color theme="1"/>
      <sz val="24.000000"/>
    </font>
    <font>
      <name val="Times New Roman"/>
      <color theme="1"/>
      <sz val="18.000000"/>
    </font>
    <font>
      <name val="Times New Roman"/>
      <color theme="4" tint="-0.499984740745262"/>
      <sz val="18.000000"/>
    </font>
    <font>
      <name val="Times New Roman"/>
      <color theme="10"/>
      <sz val="24.000000"/>
      <u/>
    </font>
    <font>
      <name val="Times New Roman"/>
      <b/>
      <sz val="20.000000"/>
    </font>
    <font>
      <name val="Times New Roman"/>
      <sz val="12.000000"/>
    </font>
    <font>
      <name val="Times New Roman"/>
      <color indexed="18"/>
      <sz val="20.000000"/>
    </font>
    <font>
      <name val="Times New Roman"/>
      <color indexed="18"/>
      <sz val="18.000000"/>
    </font>
    <font>
      <name val="Times New Roman"/>
      <b/>
      <color theme="1"/>
      <sz val="18.000000"/>
    </font>
    <font>
      <name val="Times New Roman"/>
      <color theme="1"/>
      <sz val="14.000000"/>
    </font>
    <font>
      <name val="Times New Roman"/>
      <b/>
      <color theme="1"/>
      <sz val="16.000000"/>
    </font>
    <font>
      <name val="Times New Roman"/>
      <b/>
      <color theme="1"/>
      <sz val="40.000000"/>
    </font>
    <font>
      <name val="Times New Roman"/>
      <sz val="18.000000"/>
    </font>
    <font>
      <name val="Times New Roman"/>
      <b/>
      <sz val="18.000000"/>
    </font>
    <font>
      <name val="Times New Roman"/>
      <b/>
      <sz val="14.000000"/>
    </font>
    <font>
      <name val="Times New Roman"/>
      <b/>
      <sz val="12.000000"/>
    </font>
    <font>
      <name val="Times New Roman"/>
      <b/>
      <color theme="1"/>
      <sz val="12.000000"/>
    </font>
    <font>
      <name val="Times New Roman"/>
      <color indexed="2"/>
      <sz val="12.000000"/>
    </font>
    <font>
      <name val="Times New Roman"/>
      <i/>
      <color indexed="2"/>
      <sz val="18.000000"/>
    </font>
    <font>
      <name val="Times New Roman"/>
      <i/>
      <color theme="1"/>
      <sz val="20.000000"/>
    </font>
    <font>
      <name val="Calibri"/>
      <b/>
      <color indexed="2"/>
      <sz val="25.000000"/>
      <scheme val="minor"/>
    </font>
    <font>
      <name val="Calibri"/>
      <b/>
      <sz val="26.000000"/>
      <scheme val="minor"/>
    </font>
    <font>
      <name val="Calibri"/>
      <b/>
      <sz val="25.000000"/>
      <scheme val="minor"/>
    </font>
    <font>
      <name val="Calibri"/>
      <b/>
      <color indexed="2"/>
      <sz val="18.000000"/>
      <scheme val="minor"/>
    </font>
    <font>
      <name val="Calibri"/>
      <b/>
      <sz val="16.000000"/>
      <scheme val="minor"/>
    </font>
    <font>
      <name val="Calibri"/>
      <color rgb="FF0070C0"/>
      <sz val="20.000000"/>
      <scheme val="minor"/>
    </font>
    <font>
      <name val="Calibri"/>
      <color rgb="FF0070C0"/>
      <sz val="20.000000"/>
      <u/>
      <scheme val="minor"/>
    </font>
    <font>
      <name val="Calibri"/>
      <color theme="1"/>
      <sz val="18.000000"/>
      <scheme val="minor"/>
    </font>
    <font>
      <name val="Arial"/>
      <b/>
      <color rgb="FF363194"/>
      <sz val="14.000000"/>
    </font>
    <font>
      <name val="Arial"/>
      <color rgb="FF282A2E"/>
      <sz val="10.000000"/>
    </font>
    <font>
      <name val="Arial"/>
      <b/>
      <color rgb="FF282A2E"/>
      <sz val="9.000000"/>
    </font>
    <font>
      <name val="Arial"/>
      <color rgb="FF282A2E"/>
      <sz val="9.000000"/>
    </font>
    <font>
      <name val="Arial"/>
      <b/>
      <color rgb="FF363194"/>
      <sz val="9.000000"/>
    </font>
    <font>
      <name val="Times New Roman"/>
      <b/>
      <color rgb="FF00B050"/>
      <sz val="11.000000"/>
    </font>
    <font>
      <name val="Times New Roman"/>
      <sz val="9.000000"/>
    </font>
    <font>
      <name val="Times New Roman"/>
      <i/>
      <color theme="1"/>
      <sz val="11.000000"/>
    </font>
  </fonts>
  <fills count="4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6">
    <xf fontId="0" fillId="0" borderId="0" numFmtId="0" applyNumberFormat="1" applyFont="1" applyFill="1" applyBorder="1"/>
    <xf fontId="0" fillId="2" borderId="0" numFmtId="0" applyNumberFormat="0" applyFont="1" applyFill="1" applyBorder="0" applyProtection="0"/>
    <xf fontId="0" fillId="3" borderId="0" numFmtId="0" applyNumberFormat="0" applyFont="1" applyFill="1" applyBorder="0" applyProtection="0"/>
    <xf fontId="0" fillId="4" borderId="0" numFmtId="0" applyNumberFormat="0" applyFont="1" applyFill="1" applyBorder="0" applyProtection="0"/>
    <xf fontId="0" fillId="5" borderId="0" numFmtId="0" applyNumberFormat="0" applyFont="1" applyFill="1" applyBorder="0" applyProtection="0"/>
    <xf fontId="0" fillId="6" borderId="0" numFmtId="0" applyNumberFormat="0" applyFont="1" applyFill="1" applyBorder="0" applyProtection="0"/>
    <xf fontId="0" fillId="7" borderId="0" numFmtId="0" applyNumberFormat="0" applyFont="1" applyFill="1" applyBorder="0" applyProtection="0"/>
    <xf fontId="0" fillId="8" borderId="0" numFmtId="0" applyNumberFormat="0" applyFont="1" applyFill="1" applyBorder="0" applyProtection="0"/>
    <xf fontId="0" fillId="9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3" borderId="0" numFmtId="0" applyNumberFormat="0" applyFont="1" applyFill="1" applyBorder="0" applyProtection="0"/>
    <xf fontId="1" fillId="14" borderId="0" numFmtId="0" applyNumberFormat="0" applyFont="1" applyFill="1" applyBorder="0" applyProtection="0"/>
    <xf fontId="1" fillId="15" borderId="0" numFmtId="0" applyNumberFormat="0" applyFont="1" applyFill="1" applyBorder="0" applyProtection="0"/>
    <xf fontId="1" fillId="16" borderId="0" numFmtId="0" applyNumberFormat="0" applyFont="1" applyFill="1" applyBorder="0" applyProtection="0"/>
    <xf fontId="1" fillId="17" borderId="0" numFmtId="0" applyNumberFormat="0" applyFont="1" applyFill="1" applyBorder="0" applyProtection="0"/>
    <xf fontId="1" fillId="18" borderId="0" numFmtId="0" applyNumberFormat="0" applyFont="1" applyFill="1" applyBorder="0" applyProtection="0"/>
    <xf fontId="1" fillId="19" borderId="0" numFmtId="0" applyNumberFormat="0" applyFont="1" applyFill="1" applyBorder="0" applyProtection="0"/>
    <xf fontId="1" fillId="20" borderId="0" numFmtId="0" applyNumberFormat="0" applyFont="1" applyFill="1" applyBorder="0" applyProtection="0"/>
    <xf fontId="1" fillId="21" borderId="0" numFmtId="0" applyNumberFormat="0" applyFont="1" applyFill="1" applyBorder="0" applyProtection="0"/>
    <xf fontId="1" fillId="22" borderId="0" numFmtId="0" applyNumberFormat="0" applyFont="1" applyFill="1" applyBorder="0" applyProtection="0"/>
    <xf fontId="1" fillId="23" borderId="0" numFmtId="0" applyNumberFormat="0" applyFont="1" applyFill="1" applyBorder="0" applyProtection="0"/>
    <xf fontId="1" fillId="24" borderId="0" numFmtId="0" applyNumberFormat="0" applyFont="1" applyFill="1" applyBorder="0" applyProtection="0"/>
    <xf fontId="1" fillId="25" borderId="0" numFmtId="0" applyNumberFormat="0" applyFont="1" applyFill="1" applyBorder="0" applyProtection="0"/>
    <xf fontId="2" fillId="26" borderId="1" numFmtId="0" applyNumberFormat="0" applyFont="1" applyFill="1" applyBorder="1" applyProtection="0"/>
    <xf fontId="3" fillId="27" borderId="2" numFmtId="0" applyNumberFormat="0" applyFont="1" applyFill="1" applyBorder="1" applyProtection="0"/>
    <xf fontId="4" fillId="27" borderId="1" numFmtId="0" applyNumberFormat="0" applyFont="1" applyFill="1" applyBorder="1" applyProtection="0"/>
    <xf fontId="5" fillId="0" borderId="0" numFmtId="0" applyNumberFormat="0" applyFont="1" applyFill="0" applyBorder="0" applyProtection="0"/>
    <xf fontId="6" fillId="0" borderId="3" numFmtId="0" applyNumberFormat="0" applyFont="1" applyFill="0" applyBorder="1" applyProtection="0"/>
    <xf fontId="7" fillId="0" borderId="4" numFmtId="0" applyNumberFormat="0" applyFont="1" applyFill="0" applyBorder="1" applyProtection="0"/>
    <xf fontId="8" fillId="0" borderId="5" numFmtId="0" applyNumberFormat="0" applyFont="1" applyFill="0" applyBorder="1" applyProtection="0"/>
    <xf fontId="8" fillId="0" borderId="0" numFmtId="0" applyNumberFormat="0" applyFont="1" applyFill="0" applyBorder="0" applyProtection="0"/>
    <xf fontId="9" fillId="0" borderId="6" numFmtId="0" applyNumberFormat="0" applyFont="1" applyFill="0" applyBorder="1" applyProtection="0"/>
    <xf fontId="10" fillId="28" borderId="7" numFmtId="0" applyNumberFormat="0" applyFont="1" applyFill="1" applyBorder="1" applyProtection="0"/>
    <xf fontId="11" fillId="0" borderId="0" numFmtId="0" applyNumberFormat="0" applyFont="1" applyFill="0" applyBorder="0" applyProtection="0"/>
    <xf fontId="12" fillId="29" borderId="0" numFmtId="0" applyNumberFormat="0" applyFont="1" applyFill="1" applyBorder="0" applyProtection="0"/>
    <xf fontId="13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160" applyNumberFormat="1" applyFont="1" applyFill="1" applyBorder="1"/>
    <xf fontId="15" fillId="30" borderId="0" numFmtId="0" applyNumberFormat="0" applyFont="1" applyFill="1" applyBorder="0" applyProtection="0"/>
    <xf fontId="16" fillId="0" borderId="0" numFmtId="0" applyNumberFormat="0" applyFont="1" applyFill="0" applyBorder="0" applyProtection="0"/>
    <xf fontId="0" fillId="31" borderId="8" numFmtId="0" applyNumberFormat="0" applyFont="0" applyFill="1" applyBorder="1" applyProtection="0"/>
    <xf fontId="17" fillId="0" borderId="9" numFmtId="0" applyNumberFormat="0" applyFont="1" applyFill="0" applyBorder="1" applyProtection="0"/>
    <xf fontId="18" fillId="0" borderId="0" numFmtId="0" applyNumberFormat="0" applyFont="1" applyFill="0" applyBorder="0" applyProtection="0"/>
    <xf fontId="19" fillId="32" borderId="0" numFmtId="0" applyNumberFormat="0" applyFont="1" applyFill="1" applyBorder="0" applyProtection="0"/>
  </cellStyleXfs>
  <cellXfs count="203">
    <xf fontId="0" fillId="0" borderId="0" numFmtId="0" xfId="0"/>
    <xf fontId="20" fillId="0" borderId="0" numFmtId="0" xfId="0" applyFont="1" applyProtection="1"/>
    <xf fontId="20" fillId="0" borderId="10" numFmtId="0" xfId="0" applyFont="1" applyBorder="1" applyAlignment="1" applyProtection="1">
      <alignment horizontal="left" indent="1" vertical="top" wrapText="1"/>
    </xf>
    <xf fontId="20" fillId="0" borderId="0" numFmtId="0" xfId="0" applyFont="1" applyAlignment="1" applyProtection="1">
      <alignment horizontal="left" indent="1" vertical="top" wrapText="1"/>
    </xf>
    <xf fontId="21" fillId="0" borderId="11" numFmtId="0" xfId="0" applyFont="1" applyBorder="1" applyAlignment="1" applyProtection="1">
      <alignment horizontal="left" indent="1" vertical="top"/>
    </xf>
    <xf fontId="21" fillId="0" borderId="0" numFmtId="0" xfId="0" applyFont="1" applyAlignment="1" applyProtection="1">
      <alignment horizontal="left" indent="1" vertical="top"/>
    </xf>
    <xf fontId="21" fillId="0" borderId="12" numFmtId="0" xfId="0" applyFont="1" applyBorder="1" applyAlignment="1" applyProtection="1">
      <alignment horizontal="centerContinuous" vertical="top"/>
    </xf>
    <xf fontId="20" fillId="0" borderId="12" numFmtId="0" xfId="0" applyFont="1" applyBorder="1" applyAlignment="1" applyProtection="1">
      <alignment horizontal="centerContinuous"/>
    </xf>
    <xf fontId="22" fillId="0" borderId="11" numFmtId="0" xfId="0" applyFont="1" applyBorder="1" applyAlignment="1" applyProtection="1">
      <alignment horizontal="left" indent="1" vertical="top" wrapText="1"/>
    </xf>
    <xf fontId="22" fillId="0" borderId="0" numFmtId="0" xfId="0" applyFont="1" applyAlignment="1" applyProtection="1">
      <alignment horizontal="left" indent="1" vertical="top" wrapText="1"/>
    </xf>
    <xf fontId="20" fillId="0" borderId="12" numFmtId="0" xfId="0" applyFont="1" applyBorder="1" applyAlignment="1" applyProtection="1">
      <alignment horizontal="left" vertical="top" wrapText="1"/>
    </xf>
    <xf fontId="23" fillId="33" borderId="12" numFmtId="0" xfId="28" applyFont="1" applyFill="1" applyBorder="1" applyAlignment="1" applyProtection="1">
      <alignment horizontal="left" vertical="top" wrapText="1"/>
    </xf>
    <xf fontId="22" fillId="33" borderId="12" numFmtId="0" xfId="0" applyFont="1" applyFill="1" applyBorder="1" applyAlignment="1" applyProtection="1">
      <alignment horizontal="left" vertical="top" wrapText="1"/>
    </xf>
    <xf fontId="22" fillId="0" borderId="11" numFmtId="0" xfId="0" applyFont="1" applyBorder="1" applyAlignment="1" applyProtection="1">
      <alignment horizontal="left" indent="1" vertical="center" wrapText="1"/>
    </xf>
    <xf fontId="22" fillId="0" borderId="0" numFmtId="0" xfId="0" applyFont="1" applyAlignment="1" applyProtection="1">
      <alignment horizontal="left" indent="1" vertical="center" wrapText="1"/>
    </xf>
    <xf fontId="22" fillId="0" borderId="13" numFmtId="0" xfId="0" applyFont="1" applyBorder="1" applyAlignment="1" applyProtection="1">
      <alignment horizontal="left" indent="1" vertical="center" wrapText="1"/>
    </xf>
    <xf fontId="24" fillId="0" borderId="0" numFmtId="0" xfId="0" applyFont="1" applyAlignment="1" applyProtection="1">
      <alignment vertical="top" wrapText="1"/>
    </xf>
    <xf fontId="22" fillId="0" borderId="0" numFmtId="0" xfId="0" applyFont="1" applyProtection="1">
      <protection locked="0"/>
    </xf>
    <xf fontId="22" fillId="33" borderId="0" numFmtId="0" xfId="0" applyFont="1" applyFill="1" applyProtection="1">
      <protection locked="0"/>
    </xf>
    <xf fontId="25" fillId="0" borderId="0" numFmtId="0" xfId="0" applyFont="1" applyAlignment="1" applyProtection="1">
      <alignment horizontal="centerContinuous" vertical="center"/>
    </xf>
    <xf fontId="22" fillId="0" borderId="0" numFmtId="4" xfId="0" applyNumberFormat="1" applyFont="1" applyAlignment="1" applyProtection="1">
      <alignment horizontal="centerContinuous"/>
      <protection locked="0"/>
    </xf>
    <xf fontId="22" fillId="0" borderId="0" numFmtId="4" xfId="0" applyNumberFormat="1" applyFont="1" applyProtection="1">
      <protection locked="0"/>
    </xf>
    <xf fontId="22" fillId="0" borderId="12" numFmtId="0" xfId="0" applyFont="1" applyBorder="1" applyAlignment="1" applyProtection="1">
      <alignment horizontal="left" indent="1" vertical="center" wrapText="1"/>
    </xf>
    <xf fontId="22" fillId="0" borderId="0" numFmtId="14" xfId="0" applyNumberFormat="1" applyFont="1" applyProtection="1">
      <protection locked="0"/>
    </xf>
    <xf fontId="26" fillId="0" borderId="12" numFmtId="0" xfId="0" applyFont="1" applyBorder="1" applyAlignment="1" applyProtection="1">
      <alignment horizontal="left" indent="1" vertical="center" wrapText="1"/>
      <protection locked="0"/>
    </xf>
    <xf fontId="27" fillId="0" borderId="12" numFmtId="0" xfId="0" applyFont="1" applyBorder="1" applyAlignment="1" applyProtection="1">
      <alignment horizontal="left" indent="1" vertical="center" wrapText="1"/>
      <protection locked="0"/>
    </xf>
    <xf fontId="22" fillId="0" borderId="0" numFmtId="2" xfId="0" applyNumberFormat="1" applyFont="1" applyProtection="1">
      <protection locked="0"/>
    </xf>
    <xf fontId="22" fillId="0" borderId="12" numFmtId="14" xfId="0" applyNumberFormat="1" applyFont="1" applyBorder="1" applyAlignment="1" applyProtection="1">
      <alignment horizontal="left" indent="1" vertical="center" wrapText="1"/>
    </xf>
    <xf fontId="20" fillId="33" borderId="12" numFmtId="0" xfId="0" applyFont="1" applyFill="1" applyBorder="1" applyAlignment="1" applyProtection="1">
      <alignment horizontal="left" indent="1" vertical="center" wrapText="1"/>
      <protection locked="0"/>
    </xf>
    <xf fontId="20" fillId="33" borderId="12" numFmtId="0" xfId="0" applyFont="1" applyFill="1" applyBorder="1" applyAlignment="1" applyProtection="1">
      <alignment horizontal="left" indent="1" vertical="center" wrapText="1"/>
    </xf>
    <xf fontId="22" fillId="0" borderId="12" numFmtId="4" xfId="0" applyNumberFormat="1" applyFont="1" applyBorder="1" applyAlignment="1" applyProtection="1">
      <alignment horizontal="left" indent="1" vertical="center"/>
      <protection locked="0"/>
    </xf>
    <xf fontId="22" fillId="0" borderId="0" numFmtId="0" xfId="0" applyFont="1" applyProtection="1"/>
    <xf fontId="25" fillId="0" borderId="14" numFmtId="0" xfId="0" applyFont="1" applyBorder="1" applyAlignment="1" applyProtection="1">
      <alignment horizontal="centerContinuous" vertical="center"/>
    </xf>
    <xf fontId="25" fillId="0" borderId="14" numFmtId="0" xfId="0" applyFont="1" applyBorder="1" applyAlignment="1" applyProtection="1">
      <alignment vertical="center"/>
    </xf>
    <xf fontId="20" fillId="34" borderId="10" numFmtId="0" xfId="0" applyFont="1" applyFill="1" applyBorder="1" applyAlignment="1" applyProtection="1">
      <alignment horizontal="center" vertical="center" wrapText="1"/>
    </xf>
    <xf fontId="22" fillId="34" borderId="12" numFmtId="0" xfId="0" applyFont="1" applyFill="1" applyBorder="1" applyAlignment="1" applyProtection="1">
      <alignment horizontal="center" vertical="center" wrapText="1"/>
    </xf>
    <xf fontId="28" fillId="0" borderId="15" numFmtId="0" xfId="0" applyFont="1" applyBorder="1" applyAlignment="1" applyProtection="1">
      <alignment horizontal="right" textRotation="180" vertical="top" wrapText="1"/>
      <protection locked="0"/>
    </xf>
    <xf fontId="22" fillId="0" borderId="12" numFmtId="4" xfId="0" applyNumberFormat="1" applyFont="1" applyBorder="1" applyAlignment="1">
      <alignment horizontal="left" indent="1" vertical="center" wrapText="1"/>
    </xf>
    <xf fontId="29" fillId="0" borderId="12" numFmtId="0" xfId="0" applyFont="1" applyBorder="1" applyAlignment="1">
      <alignment horizontal="center" vertical="center" wrapText="1"/>
    </xf>
    <xf fontId="22" fillId="0" borderId="12" numFmtId="4" xfId="0" applyNumberFormat="1" applyFont="1" applyBorder="1" applyAlignment="1">
      <alignment horizontal="center" vertical="center" wrapText="1"/>
    </xf>
    <xf fontId="22" fillId="0" borderId="12" numFmtId="3" xfId="0" applyNumberFormat="1" applyFont="1" applyBorder="1" applyAlignment="1" applyProtection="1">
      <alignment horizontal="center" vertical="center" wrapText="1"/>
      <protection locked="0"/>
    </xf>
    <xf fontId="22" fillId="0" borderId="12" numFmtId="161" xfId="0" applyNumberFormat="1" applyFont="1" applyBorder="1" applyAlignment="1" applyProtection="1">
      <alignment horizontal="center" vertical="center"/>
      <protection locked="0"/>
    </xf>
    <xf fontId="22" fillId="0" borderId="10" numFmtId="4" xfId="0" applyNumberFormat="1" applyFont="1" applyBorder="1" applyAlignment="1" applyProtection="1">
      <alignment horizontal="center" vertical="center"/>
      <protection locked="0"/>
    </xf>
    <xf fontId="22" fillId="0" borderId="10" numFmtId="161" xfId="0" applyNumberFormat="1" applyFont="1" applyBorder="1" applyAlignment="1" applyProtection="1">
      <alignment horizontal="center" vertical="center"/>
      <protection locked="0"/>
    </xf>
    <xf fontId="22" fillId="0" borderId="10" numFmtId="161" xfId="0" applyNumberFormat="1" applyFont="1" applyBorder="1" applyAlignment="1" applyProtection="1">
      <alignment horizontal="center" vertical="center" wrapText="1"/>
      <protection locked="0"/>
    </xf>
    <xf fontId="22" fillId="0" borderId="12" numFmtId="4" xfId="0" applyNumberFormat="1" applyFont="1" applyBorder="1" applyAlignment="1" applyProtection="1">
      <alignment horizontal="center" vertical="center"/>
      <protection locked="0"/>
    </xf>
    <xf fontId="27" fillId="0" borderId="0" numFmtId="0" xfId="0" applyFont="1" applyAlignment="1" applyProtection="1">
      <alignment horizontal="center" vertical="center" wrapText="1"/>
      <protection locked="0"/>
    </xf>
    <xf fontId="30" fillId="0" borderId="16" numFmtId="4" xfId="0" applyNumberFormat="1" applyFont="1" applyBorder="1" applyAlignment="1">
      <alignment horizontal="center" vertical="center" wrapText="1"/>
    </xf>
    <xf fontId="31" fillId="0" borderId="12" numFmtId="0" xfId="0" applyFont="1" applyBorder="1" applyAlignment="1" applyProtection="1">
      <alignment horizontal="right" indent="2" vertical="center" wrapText="1"/>
    </xf>
    <xf fontId="31" fillId="0" borderId="12" numFmtId="4" xfId="0" applyNumberFormat="1" applyFont="1" applyBorder="1" applyAlignment="1" applyProtection="1">
      <alignment horizontal="center" vertical="center" wrapText="1"/>
    </xf>
    <xf fontId="31" fillId="0" borderId="12" numFmtId="3" xfId="0" applyNumberFormat="1" applyFont="1" applyBorder="1" applyAlignment="1" applyProtection="1">
      <alignment horizontal="center" vertical="center"/>
      <protection locked="0"/>
    </xf>
    <xf fontId="22" fillId="0" borderId="0" numFmtId="0" xfId="0" applyFont="1" applyAlignment="1" applyProtection="1">
      <alignment vertical="center"/>
    </xf>
    <xf fontId="22" fillId="0" borderId="0" numFmtId="14" xfId="0" applyNumberFormat="1" applyFont="1" applyAlignment="1" applyProtection="1">
      <alignment horizontal="left" vertical="center"/>
    </xf>
    <xf fontId="27" fillId="0" borderId="0" numFmtId="0" xfId="0" applyFont="1" applyAlignment="1" applyProtection="1">
      <alignment vertical="center"/>
      <protection locked="0"/>
    </xf>
    <xf fontId="22" fillId="0" borderId="0" numFmtId="14" xfId="0" applyNumberFormat="1" applyFont="1" applyAlignment="1" applyProtection="1">
      <alignment vertical="center"/>
    </xf>
    <xf fontId="20" fillId="0" borderId="0" numFmtId="0" xfId="0" applyFont="1" applyAlignment="1" applyProtection="1">
      <alignment vertical="center"/>
    </xf>
    <xf fontId="20" fillId="0" borderId="0" numFmtId="0" xfId="0" applyFont="1" applyAlignment="1" applyProtection="1">
      <alignment vertical="center"/>
      <protection locked="0"/>
    </xf>
    <xf fontId="20" fillId="0" borderId="0" numFmtId="0" xfId="0" applyFont="1" applyProtection="1">
      <protection locked="0"/>
    </xf>
    <xf fontId="32" fillId="0" borderId="0" numFmtId="0" xfId="0" applyFont="1" applyProtection="1"/>
    <xf fontId="32" fillId="0" borderId="0" numFmtId="0" xfId="0" applyFont="1" applyAlignment="1" applyProtection="1">
      <alignment horizontal="center" vertical="center"/>
    </xf>
    <xf fontId="32" fillId="0" borderId="0" numFmtId="0" xfId="0" applyFont="1" applyAlignment="1" applyProtection="1">
      <alignment vertical="top"/>
    </xf>
    <xf fontId="33" fillId="0" borderId="0" numFmtId="0" xfId="0" applyFont="1" applyProtection="1"/>
    <xf fontId="33" fillId="0" borderId="0" numFmtId="0" xfId="0" applyFont="1" applyAlignment="1" applyProtection="1">
      <alignment horizontal="center" vertical="center"/>
    </xf>
    <xf fontId="34" fillId="0" borderId="0" numFmtId="0" xfId="0" applyFont="1" applyAlignment="1" applyProtection="1">
      <alignment horizontal="left" vertical="top"/>
    </xf>
    <xf fontId="35" fillId="0" borderId="0" numFmtId="0" xfId="0" applyFont="1" applyAlignment="1" applyProtection="1">
      <alignment horizontal="left" vertical="top" wrapText="1"/>
    </xf>
    <xf fontId="36" fillId="0" borderId="0" numFmtId="0" xfId="0" applyFont="1" applyAlignment="1" applyProtection="1">
      <alignment vertical="top"/>
    </xf>
    <xf fontId="32" fillId="0" borderId="0" numFmtId="0" xfId="0" applyFont="1" applyAlignment="1" applyProtection="1">
      <alignment horizontal="center" vertical="top"/>
    </xf>
    <xf fontId="33" fillId="0" borderId="0" numFmtId="0" xfId="0" applyFont="1" applyAlignment="1" applyProtection="1">
      <alignment horizontal="center" vertical="center" wrapText="1"/>
    </xf>
    <xf fontId="33" fillId="0" borderId="0" numFmtId="0" xfId="0" applyFont="1" applyAlignment="1" applyProtection="1">
      <alignment vertical="top"/>
    </xf>
    <xf fontId="37" fillId="33" borderId="0" numFmtId="0" xfId="28" applyFont="1" applyFill="1" applyAlignment="1" applyProtection="1">
      <alignment horizontal="left" vertical="top"/>
      <protection locked="0"/>
    </xf>
    <xf fontId="38" fillId="33" borderId="17" numFmtId="0" xfId="0" applyFont="1" applyFill="1" applyBorder="1" applyAlignment="1">
      <alignment horizontal="center" vertical="top" wrapText="1"/>
    </xf>
    <xf fontId="38" fillId="33" borderId="18" numFmtId="0" xfId="0" applyFont="1" applyFill="1" applyBorder="1" applyAlignment="1">
      <alignment horizontal="center" vertical="top" wrapText="1"/>
    </xf>
    <xf fontId="32" fillId="33" borderId="0" numFmtId="0" xfId="0" applyFont="1" applyFill="1" applyAlignment="1">
      <alignment vertical="top"/>
    </xf>
    <xf fontId="38" fillId="33" borderId="19" numFmtId="0" xfId="0" applyFont="1" applyFill="1" applyBorder="1" applyAlignment="1">
      <alignment horizontal="center" vertical="center" wrapText="1"/>
    </xf>
    <xf fontId="38" fillId="33" borderId="20" numFmtId="0" xfId="0" applyFont="1" applyFill="1" applyBorder="1" applyAlignment="1">
      <alignment horizontal="center" vertical="center" wrapText="1"/>
    </xf>
    <xf fontId="38" fillId="33" borderId="21" numFmtId="0" xfId="0" applyFont="1" applyFill="1" applyBorder="1" applyAlignment="1">
      <alignment horizontal="center" vertical="center" wrapText="1"/>
    </xf>
    <xf fontId="32" fillId="0" borderId="0" numFmtId="14" xfId="0" applyNumberFormat="1" applyFont="1" applyProtection="1"/>
    <xf fontId="39" fillId="0" borderId="0" numFmtId="0" xfId="0" applyFont="1" applyProtection="1"/>
    <xf fontId="40" fillId="33" borderId="17" numFmtId="0" xfId="0" applyFont="1" applyFill="1" applyBorder="1" applyAlignment="1">
      <alignment horizontal="center" vertical="center" wrapText="1"/>
    </xf>
    <xf fontId="40" fillId="33" borderId="18" numFmtId="0" xfId="0" applyFont="1" applyFill="1" applyBorder="1" applyAlignment="1">
      <alignment horizontal="center" vertical="center" wrapText="1"/>
    </xf>
    <xf fontId="38" fillId="33" borderId="22" numFmtId="0" xfId="0" applyFont="1" applyFill="1" applyBorder="1" applyAlignment="1">
      <alignment horizontal="center" vertical="center" wrapText="1"/>
    </xf>
    <xf fontId="38" fillId="33" borderId="14" numFmtId="0" xfId="0" applyFont="1" applyFill="1" applyBorder="1" applyAlignment="1">
      <alignment horizontal="center" vertical="center" wrapText="1"/>
    </xf>
    <xf fontId="38" fillId="33" borderId="23" numFmtId="0" xfId="0" applyFont="1" applyFill="1" applyBorder="1" applyAlignment="1">
      <alignment horizontal="center" vertical="center" wrapText="1"/>
    </xf>
    <xf fontId="41" fillId="34" borderId="10" numFmtId="0" xfId="0" applyFont="1" applyFill="1" applyBorder="1" applyAlignment="1">
      <alignment horizontal="center" vertical="center" wrapText="1"/>
    </xf>
    <xf fontId="41" fillId="34" borderId="12" numFmtId="0" xfId="0" applyFont="1" applyFill="1" applyBorder="1" applyAlignment="1">
      <alignment horizontal="center" vertical="center" wrapText="1"/>
    </xf>
    <xf fontId="42" fillId="35" borderId="13" numFmtId="0" xfId="0" applyFont="1" applyFill="1" applyBorder="1" applyAlignment="1" applyProtection="1">
      <alignment horizontal="center" vertical="top"/>
    </xf>
    <xf fontId="42" fillId="36" borderId="13" numFmtId="0" xfId="0" applyFont="1" applyFill="1" applyBorder="1" applyAlignment="1" applyProtection="1">
      <alignment horizontal="center" vertical="top"/>
    </xf>
    <xf fontId="42" fillId="37" borderId="13" numFmtId="0" xfId="0" applyFont="1" applyFill="1" applyBorder="1" applyAlignment="1" applyProtection="1">
      <alignment horizontal="center" vertical="top"/>
    </xf>
    <xf fontId="32" fillId="0" borderId="0" numFmtId="162" xfId="0" applyNumberFormat="1" applyFont="1" applyProtection="1"/>
    <xf fontId="32" fillId="0" borderId="0" numFmtId="0" xfId="0" applyFont="1" applyAlignment="1" applyProtection="1">
      <alignment horizontal="center"/>
    </xf>
    <xf fontId="32" fillId="0" borderId="12" numFmtId="162" xfId="0" applyNumberFormat="1" applyFont="1" applyBorder="1" applyAlignment="1" applyProtection="1">
      <alignment horizontal="center" vertical="center"/>
    </xf>
    <xf fontId="32" fillId="0" borderId="12" numFmtId="4" xfId="0" applyNumberFormat="1" applyFont="1" applyBorder="1" applyAlignment="1">
      <alignment horizontal="center" vertical="top"/>
    </xf>
    <xf fontId="32" fillId="38" borderId="12" numFmtId="0" xfId="0" applyFont="1" applyFill="1" applyBorder="1" applyAlignment="1" applyProtection="1">
      <alignment horizontal="center" vertical="top"/>
    </xf>
    <xf fontId="32" fillId="0" borderId="12" numFmtId="0" xfId="0" applyFont="1" applyBorder="1" applyAlignment="1" applyProtection="1">
      <alignment horizontal="center" vertical="top"/>
    </xf>
    <xf fontId="32" fillId="39" borderId="12" numFmtId="0" xfId="0" applyFont="1" applyFill="1" applyBorder="1" applyAlignment="1" applyProtection="1">
      <alignment horizontal="center" vertical="top"/>
    </xf>
    <xf fontId="32" fillId="40" borderId="12" numFmtId="0" xfId="0" applyFont="1" applyFill="1" applyBorder="1" applyAlignment="1" applyProtection="1">
      <alignment horizontal="center" vertical="top"/>
    </xf>
    <xf fontId="32" fillId="33" borderId="12" numFmtId="0" xfId="0" applyFont="1" applyFill="1" applyBorder="1" applyAlignment="1" applyProtection="1">
      <alignment horizontal="center" vertical="top"/>
    </xf>
    <xf fontId="32" fillId="0" borderId="17" numFmtId="0" xfId="0" applyFont="1" applyBorder="1" applyAlignment="1" applyProtection="1">
      <alignment vertical="center" wrapText="1"/>
    </xf>
    <xf fontId="32" fillId="0" borderId="24" numFmtId="0" xfId="0" applyFont="1" applyBorder="1" applyAlignment="1" applyProtection="1">
      <alignment vertical="center" wrapText="1"/>
    </xf>
    <xf fontId="43" fillId="0" borderId="24" numFmtId="0" xfId="0" applyFont="1" applyBorder="1" applyAlignment="1" applyProtection="1">
      <alignment horizontal="right" indent="1" vertical="center"/>
    </xf>
    <xf fontId="32" fillId="0" borderId="17" numFmtId="14" xfId="0" applyNumberFormat="1" applyFont="1" applyBorder="1" applyAlignment="1" applyProtection="1">
      <alignment horizontal="center" vertical="center"/>
    </xf>
    <xf fontId="32" fillId="0" borderId="24" numFmtId="14" xfId="0" applyNumberFormat="1" applyFont="1" applyBorder="1" applyProtection="1"/>
    <xf fontId="32" fillId="0" borderId="24" numFmtId="0" xfId="0" applyFont="1" applyBorder="1" applyProtection="1"/>
    <xf fontId="32" fillId="0" borderId="18" numFmtId="0" xfId="0" applyFont="1" applyBorder="1" applyProtection="1"/>
    <xf fontId="32" fillId="0" borderId="11" numFmtId="0" xfId="0" applyFont="1" applyBorder="1" applyAlignment="1" applyProtection="1">
      <alignment vertical="top" wrapText="1"/>
    </xf>
    <xf fontId="32" fillId="0" borderId="25" numFmtId="0" xfId="0" applyFont="1" applyBorder="1" applyAlignment="1" applyProtection="1">
      <alignment horizontal="center" vertical="top" wrapText="1"/>
    </xf>
    <xf fontId="32" fillId="0" borderId="15" numFmtId="0" xfId="0" applyFont="1" applyBorder="1" applyAlignment="1" applyProtection="1">
      <alignment horizontal="center" vertical="top" wrapText="1"/>
    </xf>
    <xf fontId="32" fillId="0" borderId="0" numFmtId="0" xfId="0" applyFont="1" applyAlignment="1" applyProtection="1">
      <alignment horizontal="left" vertical="top" wrapText="1"/>
    </xf>
    <xf fontId="44" fillId="34" borderId="12" numFmtId="0" xfId="0" applyFont="1" applyFill="1" applyBorder="1" applyAlignment="1" applyProtection="1">
      <alignment horizontal="center" vertical="center"/>
    </xf>
    <xf fontId="44" fillId="34" borderId="12" numFmtId="0" xfId="0" applyFont="1" applyFill="1" applyBorder="1" applyAlignment="1" applyProtection="1">
      <alignment horizontal="center" vertical="center" wrapText="1"/>
    </xf>
    <xf fontId="44" fillId="34" borderId="19" numFmtId="0" xfId="0" applyFont="1" applyFill="1" applyBorder="1" applyAlignment="1" applyProtection="1">
      <alignment horizontal="center" vertical="center" wrapText="1"/>
    </xf>
    <xf fontId="44" fillId="34" borderId="21" numFmtId="0" xfId="0" applyFont="1" applyFill="1" applyBorder="1" applyAlignment="1" applyProtection="1">
      <alignment horizontal="center" vertical="center" wrapText="1"/>
    </xf>
    <xf fontId="44" fillId="34" borderId="17" numFmtId="0" xfId="0" applyFont="1" applyFill="1" applyBorder="1" applyAlignment="1" applyProtection="1">
      <alignment horizontal="center" vertical="center" wrapText="1"/>
    </xf>
    <xf fontId="44" fillId="34" borderId="17" numFmtId="0" xfId="0" applyFont="1" applyFill="1" applyBorder="1" applyAlignment="1" applyProtection="1">
      <alignment horizontal="center" vertical="center"/>
    </xf>
    <xf fontId="45" fillId="41" borderId="26" numFmtId="0" xfId="0" applyFont="1" applyFill="1" applyBorder="1" applyAlignment="1" applyProtection="1">
      <alignment horizontal="center" vertical="center" wrapText="1"/>
    </xf>
    <xf fontId="44" fillId="34" borderId="18" numFmtId="0" xfId="0" applyFont="1" applyFill="1" applyBorder="1" applyAlignment="1" applyProtection="1">
      <alignment horizontal="center" vertical="center" wrapText="1"/>
    </xf>
    <xf fontId="32" fillId="0" borderId="0" numFmtId="0" xfId="0" applyFont="1" applyAlignment="1" applyProtection="1">
      <alignment horizontal="left" vertical="center"/>
    </xf>
    <xf fontId="46" fillId="33" borderId="12" numFmtId="0" xfId="0" applyFont="1" applyFill="1" applyBorder="1" applyAlignment="1" applyProtection="1">
      <alignment horizontal="left" vertical="center" wrapText="1"/>
    </xf>
    <xf fontId="47" fillId="33" borderId="12" numFmtId="0" xfId="0" applyFont="1" applyFill="1" applyBorder="1" applyAlignment="1" applyProtection="1">
      <alignment horizontal="center" vertical="center" wrapText="1"/>
    </xf>
    <xf fontId="39" fillId="33" borderId="12" numFmtId="0" xfId="0" applyFont="1" applyFill="1" applyBorder="1" applyAlignment="1" applyProtection="1">
      <alignment horizontal="center" vertical="center" wrapText="1"/>
    </xf>
    <xf fontId="46" fillId="33" borderId="12" numFmtId="4" xfId="0" applyNumberFormat="1" applyFont="1" applyFill="1" applyBorder="1" applyAlignment="1" applyProtection="1">
      <alignment horizontal="center" vertical="center"/>
    </xf>
    <xf fontId="46" fillId="33" borderId="12" numFmtId="162" xfId="0" applyNumberFormat="1" applyFont="1" applyFill="1" applyBorder="1" applyAlignment="1" applyProtection="1">
      <alignment horizontal="center" vertical="center" wrapText="1"/>
    </xf>
    <xf fontId="46" fillId="33" borderId="12" numFmtId="2" xfId="0" applyNumberFormat="1" applyFont="1" applyFill="1" applyBorder="1" applyAlignment="1" applyProtection="1">
      <alignment horizontal="center" vertical="center" wrapText="1"/>
    </xf>
    <xf fontId="39" fillId="0" borderId="17" numFmtId="0" xfId="0" applyFont="1" applyBorder="1" applyAlignment="1" applyProtection="1">
      <alignment horizontal="center" vertical="center"/>
    </xf>
    <xf fontId="38" fillId="41" borderId="27" numFmtId="0" xfId="0" applyFont="1" applyFill="1" applyBorder="1" applyAlignment="1" applyProtection="1">
      <alignment horizontal="center" vertical="center"/>
    </xf>
    <xf fontId="35" fillId="0" borderId="18" numFmtId="0" xfId="0" applyFont="1" applyBorder="1" applyAlignment="1" applyProtection="1">
      <alignment horizontal="center" vertical="center" wrapText="1"/>
    </xf>
    <xf fontId="48" fillId="34" borderId="12" numFmtId="0" xfId="0" applyFont="1" applyFill="1" applyBorder="1" applyAlignment="1" applyProtection="1">
      <alignment vertical="center"/>
    </xf>
    <xf fontId="47" fillId="34" borderId="12" numFmtId="0" xfId="0" applyFont="1" applyFill="1" applyBorder="1" applyAlignment="1" applyProtection="1">
      <alignment horizontal="center" vertical="center" wrapText="1"/>
    </xf>
    <xf fontId="49" fillId="34" borderId="19" numFmtId="0" xfId="0" applyFont="1" applyFill="1" applyBorder="1" applyAlignment="1" applyProtection="1">
      <alignment horizontal="center" vertical="center" wrapText="1"/>
    </xf>
    <xf fontId="49" fillId="34" borderId="21" numFmtId="0" xfId="0" applyFont="1" applyFill="1" applyBorder="1" applyAlignment="1" applyProtection="1">
      <alignment horizontal="center" vertical="center" wrapText="1"/>
    </xf>
    <xf fontId="47" fillId="34" borderId="18" numFmtId="2" xfId="0" applyNumberFormat="1" applyFont="1" applyFill="1" applyBorder="1" applyAlignment="1" applyProtection="1">
      <alignment vertical="center" wrapText="1"/>
    </xf>
    <xf fontId="49" fillId="34" borderId="17" numFmtId="0" xfId="0" applyFont="1" applyFill="1" applyBorder="1" applyAlignment="1" applyProtection="1">
      <alignment horizontal="center" vertical="center"/>
    </xf>
    <xf fontId="38" fillId="41" borderId="27" numFmtId="0" xfId="0" applyFont="1" applyFill="1" applyBorder="1" applyAlignment="1" applyProtection="1">
      <alignment horizontal="center" vertical="center" wrapText="1"/>
    </xf>
    <xf fontId="50" fillId="34" borderId="18" numFmtId="0" xfId="0" applyFont="1" applyFill="1" applyBorder="1" applyAlignment="1" applyProtection="1">
      <alignment horizontal="center" vertical="center" wrapText="1"/>
    </xf>
    <xf fontId="38" fillId="41" borderId="28" numFmtId="0" xfId="0" applyFont="1" applyFill="1" applyBorder="1" applyAlignment="1" applyProtection="1">
      <alignment horizontal="center" vertical="center"/>
    </xf>
    <xf fontId="51" fillId="0" borderId="0" numFmtId="4" xfId="0" applyNumberFormat="1" applyFont="1" applyAlignment="1" applyProtection="1">
      <alignment horizontal="left" vertical="top" wrapText="1"/>
    </xf>
    <xf fontId="51" fillId="0" borderId="0" numFmtId="0" xfId="0" applyFont="1" applyProtection="1"/>
    <xf fontId="51" fillId="0" borderId="0" numFmtId="0" xfId="0" applyFont="1" applyAlignment="1" applyProtection="1">
      <alignment horizontal="center" vertical="center"/>
    </xf>
    <xf fontId="52" fillId="0" borderId="0" numFmtId="0" xfId="0" applyFont="1" applyAlignment="1" applyProtection="1">
      <alignment horizontal="left" vertical="top"/>
    </xf>
    <xf fontId="53" fillId="0" borderId="0" numFmtId="0" xfId="0" applyFont="1" applyAlignment="1" applyProtection="1">
      <alignment horizontal="left" vertical="top" wrapText="1"/>
    </xf>
    <xf fontId="32" fillId="0" borderId="0" numFmtId="4" xfId="0" applyNumberFormat="1" applyFont="1" applyAlignment="1" applyProtection="1">
      <alignment horizontal="left" vertical="top" wrapText="1"/>
    </xf>
    <xf fontId="0" fillId="33" borderId="0" numFmtId="0" xfId="0" applyFill="1"/>
    <xf fontId="54" fillId="0" borderId="0" numFmtId="0" xfId="0" applyFont="1" applyAlignment="1">
      <alignment horizontal="left" vertical="center"/>
    </xf>
    <xf fontId="54" fillId="33" borderId="0" numFmtId="0" xfId="0" applyFont="1" applyFill="1" applyAlignment="1">
      <alignment horizontal="left" vertical="center"/>
    </xf>
    <xf fontId="55" fillId="33" borderId="0" numFmtId="0" xfId="0" applyFont="1" applyFill="1" applyAlignment="1">
      <alignment vertical="center"/>
    </xf>
    <xf fontId="56" fillId="33" borderId="0" numFmtId="0" xfId="0" applyFont="1" applyFill="1" applyAlignment="1">
      <alignment horizontal="left" vertical="center"/>
    </xf>
    <xf fontId="57" fillId="0" borderId="0" numFmtId="0" xfId="0" applyFont="1" applyAlignment="1">
      <alignment horizontal="left"/>
    </xf>
    <xf fontId="57" fillId="33" borderId="0" numFmtId="0" xfId="0" applyFont="1" applyFill="1" applyAlignment="1">
      <alignment horizontal="left"/>
    </xf>
    <xf fontId="58" fillId="0" borderId="0" numFmtId="0" xfId="0" applyFont="1" applyAlignment="1">
      <alignment horizontal="left" vertical="center" wrapText="1"/>
    </xf>
    <xf fontId="58" fillId="33" borderId="0" numFmtId="0" xfId="0" applyFont="1" applyFill="1" applyAlignment="1">
      <alignment horizontal="left" vertical="center" wrapText="1"/>
    </xf>
    <xf fontId="58" fillId="42" borderId="0" numFmtId="0" xfId="0" applyFont="1" applyFill="1" applyAlignment="1">
      <alignment horizontal="left" vertical="center" wrapText="1"/>
    </xf>
    <xf fontId="58" fillId="40" borderId="0" numFmtId="0" xfId="0" applyFont="1" applyFill="1" applyAlignment="1">
      <alignment horizontal="left" vertical="center" wrapText="1"/>
    </xf>
    <xf fontId="59" fillId="0" borderId="0" numFmtId="0" xfId="0" applyFont="1" applyAlignment="1">
      <alignment horizontal="left" vertical="top"/>
    </xf>
    <xf fontId="59" fillId="33" borderId="0" numFmtId="0" xfId="0" applyFont="1" applyFill="1" applyAlignment="1">
      <alignment horizontal="left" vertical="top"/>
    </xf>
    <xf fontId="60" fillId="42" borderId="0" numFmtId="0" xfId="28" applyFont="1" applyFill="1" applyAlignment="1">
      <alignment horizontal="left" vertical="top" wrapText="1"/>
    </xf>
    <xf fontId="60" fillId="40" borderId="0" numFmtId="0" xfId="28" applyFont="1" applyFill="1" applyAlignment="1">
      <alignment horizontal="left" vertical="top" wrapText="1"/>
    </xf>
    <xf fontId="0" fillId="33" borderId="0" numFmtId="0" xfId="0" applyFill="1" applyAlignment="1">
      <alignment vertical="top"/>
    </xf>
    <xf fontId="5" fillId="33" borderId="0" numFmtId="0" xfId="28" applyFont="1" applyFill="1" applyAlignment="1">
      <alignment vertical="top" wrapText="1"/>
    </xf>
    <xf fontId="5" fillId="33" borderId="0" numFmtId="0" xfId="28" applyFont="1" applyFill="1" applyAlignment="1">
      <alignment vertical="top"/>
    </xf>
    <xf fontId="57" fillId="43" borderId="0" numFmtId="0" xfId="0" applyFont="1" applyFill="1" applyAlignment="1">
      <alignment horizontal="center" vertical="top"/>
    </xf>
    <xf fontId="0" fillId="43" borderId="0" numFmtId="0" xfId="0" applyFill="1"/>
    <xf fontId="61" fillId="40" borderId="0" numFmtId="0" xfId="0" applyFont="1" applyFill="1" applyAlignment="1">
      <alignment horizontal="left" vertical="center" wrapText="1"/>
    </xf>
    <xf fontId="57" fillId="40" borderId="0" numFmtId="0" xfId="0" applyFont="1" applyFill="1" applyAlignment="1">
      <alignment horizontal="center"/>
    </xf>
    <xf fontId="0" fillId="40" borderId="0" numFmtId="0" xfId="0" applyFill="1"/>
    <xf fontId="62" fillId="43" borderId="0" numFmtId="0" xfId="0" applyFont="1" applyFill="1" applyAlignment="1">
      <alignment horizontal="left" vertical="top"/>
    </xf>
    <xf fontId="0" fillId="43" borderId="0" numFmtId="0" xfId="0" applyFill="1" applyAlignment="1">
      <alignment horizontal="left" vertical="top"/>
    </xf>
    <xf fontId="62" fillId="42" borderId="0" numFmtId="0" xfId="0" applyFont="1" applyFill="1" applyAlignment="1">
      <alignment horizontal="left" vertical="top"/>
    </xf>
    <xf fontId="0" fillId="42" borderId="0" numFmtId="0" xfId="0" applyFill="1" applyAlignment="1">
      <alignment horizontal="left" vertical="top"/>
    </xf>
    <xf fontId="63" fillId="42" borderId="0" numFmtId="0" xfId="0" applyFont="1" applyFill="1" applyAlignment="1">
      <alignment horizontal="left" vertical="top"/>
    </xf>
    <xf fontId="64" fillId="43" borderId="17" numFmtId="0" xfId="0" applyFont="1" applyFill="1" applyBorder="1" applyAlignment="1">
      <alignment horizontal="left" vertical="top"/>
    </xf>
    <xf fontId="65" fillId="43" borderId="10" numFmtId="0" xfId="0" applyFont="1" applyFill="1" applyBorder="1" applyAlignment="1">
      <alignment horizontal="center" vertical="center"/>
    </xf>
    <xf fontId="65" fillId="43" borderId="18" numFmtId="0" xfId="0" applyFont="1" applyFill="1" applyBorder="1" applyAlignment="1">
      <alignment horizontal="center" vertical="center"/>
    </xf>
    <xf fontId="65" fillId="43" borderId="12" numFmtId="0" xfId="0" applyFont="1" applyFill="1" applyBorder="1" applyAlignment="1">
      <alignment horizontal="center" vertical="center"/>
    </xf>
    <xf fontId="65" fillId="43" borderId="17" numFmtId="0" xfId="0" applyFont="1" applyFill="1" applyBorder="1" applyAlignment="1">
      <alignment horizontal="center" vertical="center"/>
    </xf>
    <xf fontId="65" fillId="43" borderId="11" numFmtId="0" xfId="0" applyFont="1" applyFill="1" applyBorder="1" applyAlignment="1">
      <alignment horizontal="center" vertical="center"/>
    </xf>
    <xf fontId="65" fillId="43" borderId="21" numFmtId="0" xfId="0" applyFont="1" applyFill="1" applyBorder="1" applyAlignment="1">
      <alignment horizontal="center" vertical="center"/>
    </xf>
    <xf fontId="65" fillId="43" borderId="25" numFmtId="0" xfId="0" applyFont="1" applyFill="1" applyBorder="1" applyAlignment="1">
      <alignment horizontal="center" vertical="center"/>
    </xf>
    <xf fontId="65" fillId="43" borderId="19" numFmtId="0" xfId="0" applyFont="1" applyFill="1" applyBorder="1" applyAlignment="1">
      <alignment horizontal="center" vertical="center"/>
    </xf>
    <xf fontId="0" fillId="43" borderId="11" numFmtId="0" xfId="0" applyFill="1" applyBorder="1" applyAlignment="1">
      <alignment horizontal="center" vertical="center"/>
    </xf>
    <xf fontId="39" fillId="43" borderId="25" numFmtId="0" xfId="0" applyFont="1" applyFill="1" applyBorder="1" applyAlignment="1">
      <alignment horizontal="center" vertical="center"/>
    </xf>
    <xf fontId="39" fillId="43" borderId="22" numFmtId="0" xfId="0" applyFont="1" applyFill="1" applyBorder="1" applyAlignment="1">
      <alignment horizontal="center" vertical="center"/>
    </xf>
    <xf fontId="0" fillId="43" borderId="13" numFmtId="0" xfId="0" applyFill="1" applyBorder="1" applyAlignment="1">
      <alignment horizontal="center" vertical="center"/>
    </xf>
    <xf fontId="0" fillId="43" borderId="22" numFmtId="0" xfId="0" applyFill="1" applyBorder="1" applyAlignment="1">
      <alignment horizontal="center" vertical="center"/>
    </xf>
    <xf fontId="66" fillId="42" borderId="0" numFmtId="0" xfId="0" applyFont="1" applyFill="1" applyAlignment="1">
      <alignment horizontal="left" vertical="top"/>
    </xf>
    <xf fontId="65" fillId="42" borderId="0" numFmtId="0" xfId="0" applyFont="1" applyFill="1" applyAlignment="1">
      <alignment horizontal="left" vertical="top"/>
    </xf>
    <xf fontId="65" fillId="43" borderId="12" numFmtId="0" xfId="0" applyFont="1" applyFill="1" applyBorder="1" applyAlignment="1">
      <alignment horizontal="left" vertical="top"/>
    </xf>
    <xf fontId="65" fillId="43" borderId="0" numFmtId="0" xfId="0" applyFont="1" applyFill="1" applyAlignment="1">
      <alignment horizontal="left" vertical="top"/>
    </xf>
    <xf fontId="65" fillId="43" borderId="0" numFmtId="0" xfId="0" applyFont="1" applyFill="1" applyAlignment="1">
      <alignment horizontal="left" vertical="top" wrapText="1"/>
    </xf>
    <xf fontId="20" fillId="0" borderId="0" numFmtId="0" xfId="0" applyFont="1"/>
    <xf fontId="25" fillId="0" borderId="0" numFmtId="0" xfId="0" applyFont="1" applyAlignment="1">
      <alignment horizontal="center" vertical="center" wrapText="1"/>
    </xf>
    <xf fontId="27" fillId="0" borderId="0" numFmtId="0" xfId="0" applyFont="1" applyAlignment="1">
      <alignment horizontal="center" vertical="top" wrapText="1"/>
    </xf>
    <xf fontId="67" fillId="41" borderId="0" numFmtId="0" xfId="0" applyFont="1" applyFill="1"/>
    <xf fontId="20" fillId="0" borderId="12" numFmtId="0" xfId="0" applyFont="1" applyBorder="1" applyAlignment="1" applyProtection="1">
      <alignment horizontal="center" vertical="center" wrapText="1"/>
      <protection locked="0"/>
    </xf>
    <xf fontId="22" fillId="0" borderId="12" numFmtId="0" xfId="0" applyFont="1" applyBorder="1" applyAlignment="1" applyProtection="1">
      <alignment horizontal="center" vertical="center" wrapText="1"/>
      <protection locked="0"/>
    </xf>
    <xf fontId="31" fillId="0" borderId="12" numFmtId="0" xfId="0" applyFont="1" applyBorder="1" applyAlignment="1" applyProtection="1">
      <alignment horizontal="center" vertical="center" wrapText="1"/>
      <protection locked="0"/>
    </xf>
    <xf fontId="22" fillId="0" borderId="0" numFmtId="0" xfId="0" applyFont="1" applyAlignment="1" applyProtection="1">
      <alignment vertical="center" wrapText="1"/>
      <protection locked="0"/>
    </xf>
    <xf fontId="20" fillId="0" borderId="12" numFmtId="0" xfId="0" applyFont="1" applyBorder="1" applyAlignment="1">
      <alignment horizontal="center" vertical="center" wrapText="1"/>
    </xf>
    <xf fontId="20" fillId="0" borderId="0" numFmtId="0" xfId="0" applyFont="1" applyAlignment="1">
      <alignment wrapText="1"/>
    </xf>
    <xf fontId="68" fillId="0" borderId="12" numFmtId="4" xfId="0" applyNumberFormat="1" applyFont="1" applyBorder="1" applyAlignment="1" applyProtection="1">
      <alignment horizontal="left" indent="1" vertical="center" wrapText="1"/>
      <protection locked="0"/>
    </xf>
    <xf fontId="68" fillId="0" borderId="12" numFmtId="0" xfId="0" applyFont="1" applyBorder="1" applyAlignment="1">
      <alignment horizontal="center" vertical="center" wrapText="1"/>
    </xf>
    <xf fontId="20" fillId="0" borderId="12" numFmtId="0" xfId="0" applyFont="1" applyBorder="1"/>
    <xf fontId="69" fillId="0" borderId="0" numFmtId="0" xfId="0" applyFont="1" applyAlignment="1" applyProtection="1">
      <alignment horizontal="left" indent="2" vertical="top" wrapText="1"/>
    </xf>
    <xf fontId="22" fillId="0" borderId="12" numFmtId="4" xfId="0" applyNumberFormat="1" applyFont="1" applyBorder="1" applyAlignment="1" applyProtection="1">
      <alignment horizontal="left" vertical="top" wrapText="1"/>
      <protection locked="0"/>
    </xf>
  </cellXfs>
  <cellStyles count="46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Заголовок 1" xfId="29" builtinId="16"/>
    <cellStyle name="Заголовок 2" xfId="30" builtinId="17"/>
    <cellStyle name="Заголовок 3" xfId="31" builtinId="18"/>
    <cellStyle name="Заголовок 4" xfId="32" builtinId="19"/>
    <cellStyle name="Итог" xfId="33" builtinId="25"/>
    <cellStyle name="Контрольная ячейка" xfId="34" builtinId="23"/>
    <cellStyle name="Название" xfId="35" builtinId="15"/>
    <cellStyle name="Нейтральный" xfId="36" builtinId="28"/>
    <cellStyle name="Обычный" xfId="0" builtinId="0"/>
    <cellStyle name="Обычный 100" xfId="37"/>
    <cellStyle name="Обычный 2 3" xfId="38"/>
    <cellStyle name="Обычный 4" xfId="39"/>
    <cellStyle name="Плохой" xfId="40" builtinId="27"/>
    <cellStyle name="Пояснение" xfId="41" builtinId="53"/>
    <cellStyle name="Примечание" xfId="42" builtinId="10"/>
    <cellStyle name="Связанная ячейка" xfId="43" builtinId="24"/>
    <cellStyle name="Текст предупреждения" xfId="44" builtinId="11"/>
    <cellStyle name="Хороший" xfId="4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0" Type="http://schemas.openxmlformats.org/officeDocument/2006/relationships/styles" Target="styles.xml"/><Relationship  Id="rId9" Type="http://schemas.openxmlformats.org/officeDocument/2006/relationships/sharedStrings" Target="sharedStrings.xml"/><Relationship  Id="rId8" Type="http://schemas.openxmlformats.org/officeDocument/2006/relationships/theme" Target="theme/theme1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5</xdr:col>
      <xdr:colOff>23813</xdr:colOff>
      <xdr:row>1</xdr:row>
      <xdr:rowOff>297655</xdr:rowOff>
    </xdr:from>
    <xdr:to>
      <xdr:col>13</xdr:col>
      <xdr:colOff>158631</xdr:colOff>
      <xdr:row>2</xdr:row>
      <xdr:rowOff>2083594</xdr:rowOff>
    </xdr:to>
    <xdr:pic>
      <xdr:nvPicPr>
        <xdr:cNvPr id="2" name="Рисунок 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4930438" y="1702593"/>
          <a:ext cx="4683005" cy="21074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5</xdr:col>
      <xdr:colOff>13572</xdr:colOff>
      <xdr:row>5</xdr:row>
      <xdr:rowOff>682625</xdr:rowOff>
    </xdr:from>
    <xdr:to>
      <xdr:col>5</xdr:col>
      <xdr:colOff>5131999</xdr:colOff>
      <xdr:row>19</xdr:row>
      <xdr:rowOff>201336</xdr:rowOff>
    </xdr:to>
    <xdr:pic>
      <xdr:nvPicPr>
        <xdr:cNvPr id="3" name="Рисунок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759697" y="3302000"/>
          <a:ext cx="5118427" cy="41065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111125</xdr:colOff>
      <xdr:row>14</xdr:row>
      <xdr:rowOff>49893</xdr:rowOff>
    </xdr:from>
    <xdr:to>
      <xdr:col>4</xdr:col>
      <xdr:colOff>955675</xdr:colOff>
      <xdr:row>19</xdr:row>
      <xdr:rowOff>56261</xdr:rowOff>
    </xdr:to>
    <xdr:pic>
      <xdr:nvPicPr>
        <xdr:cNvPr id="3" name="Рисунок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11125" y="5558518"/>
          <a:ext cx="4511675" cy="958868"/>
        </a:xfrm>
        <a:prstGeom prst="rect">
          <a:avLst/>
        </a:prstGeom>
      </xdr:spPr>
    </xdr:pic>
    <xdr:clientData/>
  </xdr:twoCellAnchor>
  <xdr:twoCellAnchor editAs="oneCell">
    <xdr:from>
      <xdr:col>1</xdr:col>
      <xdr:colOff>123221</xdr:colOff>
      <xdr:row>5</xdr:row>
      <xdr:rowOff>395742</xdr:rowOff>
    </xdr:from>
    <xdr:to>
      <xdr:col>6</xdr:col>
      <xdr:colOff>704325</xdr:colOff>
      <xdr:row>13</xdr:row>
      <xdr:rowOff>134560</xdr:rowOff>
    </xdr:to>
    <xdr:pic>
      <xdr:nvPicPr>
        <xdr:cNvPr id="7" name="Рисунок 6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483054" y="3486074"/>
          <a:ext cx="7036939" cy="2987902"/>
        </a:xfrm>
        <a:prstGeom prst="rect">
          <a:avLst/>
        </a:prstGeom>
      </xdr:spPr>
    </xdr:pic>
    <xdr:clientData/>
  </xdr:twoCellAnchor>
  <xdr:twoCellAnchor editAs="oneCell">
    <xdr:from>
      <xdr:col>8</xdr:col>
      <xdr:colOff>102007</xdr:colOff>
      <xdr:row>7</xdr:row>
      <xdr:rowOff>21166</xdr:rowOff>
    </xdr:from>
    <xdr:to>
      <xdr:col>9</xdr:col>
      <xdr:colOff>7334250</xdr:colOff>
      <xdr:row>141</xdr:row>
      <xdr:rowOff>8873</xdr:rowOff>
    </xdr:to>
    <xdr:pic>
      <xdr:nvPicPr>
        <xdr:cNvPr id="2" name="Рисунок 1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145340" y="5164666"/>
          <a:ext cx="8618660" cy="4718458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" Type="http://schemas.openxmlformats.org/officeDocument/2006/relationships/drawing" Target="../drawings/drawing1.xml"/><Relationship  Id="rId3" Type="http://schemas.openxmlformats.org/officeDocument/2006/relationships/hyperlink" Target="https://www.fedstat.ru/indicator/31448" TargetMode="External"/><Relationship  Id="rId2" Type="http://schemas.openxmlformats.org/officeDocument/2006/relationships/hyperlink" Target="https://cbr.ru/hd_base/KeyRate/" TargetMode="External"/><Relationship  Id="rId1" Type="http://schemas.openxmlformats.org/officeDocument/2006/relationships/hyperlink" Target="https://rosstat.gov.ru/central-news" TargetMode="Externa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hyperlink" Target="https://rosstat.gov.ru/storage/mediabank/138_09-09-2026.html" TargetMode="External"/></Relationships>
</file>

<file path=xl/worksheets/_rels/sheet3.xml.rels><?xml version="1.0" encoding="UTF-8" standalone="yes"?><Relationships xmlns="http://schemas.openxmlformats.org/package/2006/relationships"><Relationship  Id="rId2" Type="http://schemas.openxmlformats.org/officeDocument/2006/relationships/drawing" Target="../drawings/drawing2.xml"/><Relationship  Id="rId1" Type="http://schemas.openxmlformats.org/officeDocument/2006/relationships/hyperlink" Target="https://www.fedstat.ru/indicator/31448" TargetMode="External"/></Relationships>
</file>

<file path=xl/worksheets/_rels/sheet4.xml.rels><?xml version="1.0" encoding="UTF-8" standalone="yes"?><Relationships xmlns="http://schemas.openxmlformats.org/package/2006/relationships"><Relationship  Id="rId3" Type="http://schemas.openxmlformats.org/officeDocument/2006/relationships/drawing" Target="../drawings/drawing3.xml"/><Relationship  Id="rId2" Type="http://schemas.openxmlformats.org/officeDocument/2006/relationships/hyperlink" Target="https://cbr.ru/hd_base/KeyRate/" TargetMode="External"/><Relationship  Id="rId1" Type="http://schemas.openxmlformats.org/officeDocument/2006/relationships/hyperlink" Target="https://rosstat.gov.ru/storage/mediabank/114_23-07-202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80" workbookViewId="0">
      <selection activeCell="A1" activeCellId="0" sqref="A1"/>
    </sheetView>
  </sheetViews>
  <sheetFormatPr defaultColWidth="8.7109375" defaultRowHeight="14.25"/>
  <cols>
    <col customWidth="1" min="1" max="1" style="1" width="3.7109375"/>
    <col customWidth="1" min="2" max="2" style="1" width="119"/>
    <col customWidth="1" min="3" max="3" style="1" width="9"/>
    <col customWidth="1" min="4" max="4" style="1" width="30.7109375"/>
    <col customWidth="1" min="5" max="5" style="1" width="50.5703125"/>
    <col customWidth="1" min="6" max="10" style="1" width="8.42578125"/>
    <col min="11" max="16384" style="1" width="8.7109375"/>
  </cols>
  <sheetData>
    <row r="1" ht="110.25" customHeight="1">
      <c r="A1" s="1" t="s">
        <v>0</v>
      </c>
      <c r="B1" s="2" t="s">
        <v>1</v>
      </c>
      <c r="C1" s="3"/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ht="23.25">
      <c r="B2" s="4" t="s">
        <v>2</v>
      </c>
      <c r="C2" s="5"/>
      <c r="D2" s="6" t="s">
        <v>3</v>
      </c>
      <c r="E2" s="7"/>
    </row>
    <row r="3" ht="175.5" customHeight="1">
      <c r="B3" s="8" t="s">
        <v>4</v>
      </c>
      <c r="C3" s="9"/>
      <c r="D3" s="10" t="s">
        <v>5</v>
      </c>
      <c r="E3" s="11" t="s">
        <v>6</v>
      </c>
    </row>
    <row r="4" ht="114" customHeight="1">
      <c r="B4" s="8" t="s">
        <v>7</v>
      </c>
      <c r="C4" s="9"/>
      <c r="D4" s="12" t="s">
        <v>8</v>
      </c>
      <c r="E4" s="11" t="s">
        <v>9</v>
      </c>
    </row>
    <row r="5" ht="21.75" customHeight="1">
      <c r="B5" s="13" t="s">
        <v>10</v>
      </c>
      <c r="C5" s="14"/>
      <c r="D5" s="10" t="s">
        <v>11</v>
      </c>
      <c r="E5" s="11" t="s">
        <v>12</v>
      </c>
    </row>
    <row r="6" ht="23.25" customHeight="1">
      <c r="B6" s="13" t="s">
        <v>13</v>
      </c>
      <c r="C6" s="14"/>
      <c r="D6" s="10"/>
      <c r="E6" s="11"/>
    </row>
    <row r="7" ht="46.5" customHeight="1">
      <c r="B7" s="15" t="s">
        <v>14</v>
      </c>
      <c r="C7" s="14"/>
      <c r="D7" s="10"/>
      <c r="E7" s="11"/>
    </row>
    <row r="8" ht="14.25" customHeight="1">
      <c r="B8" s="14"/>
      <c r="C8" s="14"/>
    </row>
    <row r="9" ht="153" customHeight="1">
      <c r="B9" s="16" t="s">
        <v>15</v>
      </c>
      <c r="C9" s="16"/>
    </row>
  </sheetData>
  <mergeCells count="2">
    <mergeCell ref="D5:D7"/>
    <mergeCell ref="E5:E7"/>
  </mergeCells>
  <hyperlinks>
    <hyperlink r:id="rId1" ref="E3"/>
    <hyperlink r:id="rId2" ref="E4"/>
    <hyperlink r:id="rId3" ref="E5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66" workbookViewId="0">
      <selection activeCell="A1" activeCellId="0" sqref="A1"/>
    </sheetView>
  </sheetViews>
  <sheetFormatPr defaultColWidth="9.140625" defaultRowHeight="14.25"/>
  <cols>
    <col customWidth="1" min="1" max="1" style="18" width="4.5703125"/>
    <col customWidth="1" min="2" max="2" style="17" width="66.85546875"/>
    <col customWidth="1" min="3" max="8" style="17" width="22.42578125"/>
    <col customWidth="1" min="9" max="9" style="17" width="33.7109375"/>
    <col customWidth="1" min="10" max="10" style="17" width="33.140625"/>
    <col customWidth="1" min="11" max="16" style="17" width="22.140625"/>
    <col customWidth="1" hidden="1" min="17" max="17" style="17" width="22.140625"/>
    <col customWidth="1" hidden="1" min="18" max="18" style="17" width="9.140625"/>
    <col customWidth="1" hidden="1" min="19" max="19" style="17" width="0"/>
    <col customWidth="1" hidden="1" min="20" max="20" style="17" width="11.28515625"/>
    <col customWidth="1" hidden="1" min="21" max="24" style="17" width="0"/>
    <col customWidth="1" hidden="1" min="25" max="25" style="17" width="14.42578125"/>
    <col customWidth="1" hidden="1" min="26" max="26" style="17" width="15.140625"/>
    <col customWidth="1" hidden="1" min="27" max="27" style="17" width="22.7109375"/>
    <col customWidth="1" hidden="1" min="28" max="31" style="17" width="15.140625"/>
    <col customWidth="1" hidden="1" min="32" max="33" style="17" width="0"/>
    <col customWidth="1" min="34" max="34" style="17" width="9.140625"/>
    <col min="35" max="16384" style="17" width="9.140625"/>
  </cols>
  <sheetData>
    <row r="1" ht="12.75" customHeight="1">
      <c r="A1" s="17" t="s">
        <v>0</v>
      </c>
    </row>
    <row r="2" ht="30.75" customHeight="1">
      <c r="A2" s="17"/>
      <c r="B2" s="19" t="s">
        <v>16</v>
      </c>
      <c r="C2" s="19"/>
      <c r="D2" s="19"/>
      <c r="E2" s="19"/>
      <c r="F2" s="19"/>
      <c r="G2" s="20"/>
      <c r="H2" s="20"/>
      <c r="I2" s="20"/>
      <c r="J2" s="21"/>
    </row>
    <row r="3" ht="54.75" customHeight="1">
      <c r="B3" s="22" t="s">
        <v>17</v>
      </c>
      <c r="C3" s="22" t="s">
        <v>18</v>
      </c>
      <c r="D3" s="22"/>
      <c r="E3" s="22"/>
      <c r="F3" s="22"/>
      <c r="G3" s="22"/>
      <c r="H3" s="22"/>
      <c r="I3" s="22"/>
      <c r="J3" s="21"/>
    </row>
    <row r="4" ht="71.25" customHeight="1">
      <c r="B4" s="22" t="s">
        <v>19</v>
      </c>
      <c r="C4" s="22" t="s">
        <v>20</v>
      </c>
      <c r="D4" s="22"/>
      <c r="E4" s="22"/>
      <c r="F4" s="22"/>
      <c r="G4" s="22"/>
      <c r="H4" s="22"/>
      <c r="I4" s="22"/>
      <c r="J4" s="21"/>
      <c r="O4" s="23"/>
      <c r="P4" s="23"/>
      <c r="Q4" s="23"/>
    </row>
    <row r="5" ht="47.25" customHeight="1">
      <c r="B5" s="22" t="s">
        <v>21</v>
      </c>
      <c r="C5" s="24" t="s">
        <v>22</v>
      </c>
      <c r="D5" s="25"/>
      <c r="E5" s="25"/>
      <c r="F5" s="25"/>
      <c r="G5" s="25"/>
      <c r="H5" s="25"/>
      <c r="I5" s="25"/>
      <c r="K5" s="26"/>
      <c r="L5" s="26"/>
      <c r="M5" s="26"/>
      <c r="N5" s="26"/>
      <c r="O5" s="26"/>
      <c r="P5" s="26"/>
      <c r="Q5" s="26"/>
    </row>
    <row r="6" ht="42.75" customHeight="1">
      <c r="B6" s="22" t="s">
        <v>23</v>
      </c>
      <c r="C6" s="27">
        <v>46274</v>
      </c>
      <c r="D6" s="27"/>
      <c r="E6" s="27"/>
      <c r="F6" s="27"/>
      <c r="G6" s="27"/>
      <c r="H6" s="27"/>
      <c r="I6" s="27"/>
      <c r="K6" s="23"/>
      <c r="L6" s="23"/>
      <c r="M6" s="23"/>
      <c r="N6" s="23"/>
      <c r="O6" s="23"/>
    </row>
    <row r="7" ht="27" customHeight="1">
      <c r="B7" s="28" t="s">
        <v>24</v>
      </c>
      <c r="C7" s="27">
        <v>46388</v>
      </c>
      <c r="D7" s="27"/>
      <c r="E7" s="27"/>
      <c r="F7" s="27"/>
      <c r="G7" s="27"/>
      <c r="H7" s="27"/>
      <c r="I7" s="27"/>
    </row>
    <row r="8" ht="27" customHeight="1">
      <c r="B8" s="29" t="s">
        <v>25</v>
      </c>
      <c r="C8" s="27">
        <v>46630</v>
      </c>
      <c r="D8" s="27"/>
      <c r="E8" s="27"/>
      <c r="F8" s="27"/>
      <c r="G8" s="27"/>
      <c r="H8" s="27"/>
      <c r="I8" s="27"/>
    </row>
    <row r="9" ht="42" customHeight="1">
      <c r="B9" s="29" t="s">
        <v>26</v>
      </c>
      <c r="C9" s="30" t="s">
        <v>27</v>
      </c>
      <c r="D9" s="30"/>
      <c r="E9" s="30"/>
      <c r="F9" s="30"/>
      <c r="G9" s="30"/>
      <c r="H9" s="30"/>
      <c r="I9" s="30"/>
    </row>
    <row r="10">
      <c r="B10" s="31"/>
      <c r="C10" s="31"/>
      <c r="D10" s="31"/>
      <c r="E10" s="31"/>
      <c r="F10" s="31"/>
      <c r="G10" s="31"/>
      <c r="H10" s="31"/>
      <c r="I10" s="31"/>
      <c r="J10" s="31"/>
    </row>
    <row r="11" ht="24" customHeight="1">
      <c r="A11" s="17"/>
      <c r="B11" s="32" t="s">
        <v>28</v>
      </c>
      <c r="C11" s="32"/>
      <c r="D11" s="32"/>
      <c r="E11" s="32"/>
      <c r="F11" s="32"/>
      <c r="G11" s="32"/>
      <c r="H11" s="32"/>
      <c r="I11" s="32"/>
      <c r="J11" s="33"/>
    </row>
    <row r="12" ht="186" customHeight="1">
      <c r="A12" s="17"/>
      <c r="B12" s="34" t="s">
        <v>29</v>
      </c>
      <c r="C12" s="35" t="s">
        <v>30</v>
      </c>
      <c r="D12" s="35" t="s">
        <v>31</v>
      </c>
      <c r="E12" s="35" t="s">
        <v>32</v>
      </c>
      <c r="F12" s="35" t="s">
        <v>33</v>
      </c>
      <c r="G12" s="35" t="s">
        <v>34</v>
      </c>
      <c r="H12" s="35" t="s">
        <v>35</v>
      </c>
      <c r="I12" s="35" t="s">
        <v>36</v>
      </c>
      <c r="J12" s="35" t="s">
        <v>37</v>
      </c>
      <c r="K12" s="17"/>
    </row>
    <row r="13" ht="58.5" customHeight="1">
      <c r="A13" s="36"/>
      <c r="B13" s="37" t="s">
        <v>38</v>
      </c>
      <c r="C13" s="38" t="s">
        <v>39</v>
      </c>
      <c r="D13" s="39">
        <v>78.659999999999997</v>
      </c>
      <c r="E13" s="40">
        <f t="shared" ref="E13:E14" si="0">DATEDIF($C$18,$C$8,"M")</f>
        <v>11</v>
      </c>
      <c r="F13" s="41">
        <f t="shared" ref="F13:F14" si="1">(104-100)/12*E13/100+1</f>
        <v>1.0366666666666666</v>
      </c>
      <c r="G13" s="42" t="str">
        <f t="shared" ref="G13:G14" si="2">IF($C$9="Не применяется","Ксодс не применяется",DATEDIF($C$7,$C$8,"D")+1+30)</f>
        <v xml:space="preserve">Ксодс не применяется</v>
      </c>
      <c r="H13" s="43" t="str">
        <f t="shared" ref="H13:H14" si="3">IF(ISNUMBER($C$9),(($C$9/100)/365*G13+1),"Не применяется")</f>
        <v xml:space="preserve">Не применяется</v>
      </c>
      <c r="I13" s="44" t="str">
        <f>IF(B13="Топливо дизельное, ЗИМНЕЕ, экологического класса не ниже К5 (розничная поставка по топливным картам), л",'Определение Ксез'!$M$25,IF(B13="Топливо дизельное, ЛЕТНЕЕ, экологического класса не ниже К5 (розничная поставка по топливным картам), л",'Определение Ксез'!$M$27,IF(B13="Топливо дизельное, МЕЖСЕЗОННОЕ, экологического класса не ниже К5 (розничная поставка по топливным картам), л",'Определение Ксез'!$M$29,"Не применяется")))</f>
        <v xml:space="preserve">Не применяется</v>
      </c>
      <c r="J13" s="45">
        <f t="shared" ref="J13:J14" si="4">ROUND(D13*F13*(IF(ISNUMBER(H13),H13,1))*(IF(ISNUMBER(I13),I13,1)),2)</f>
        <v>81.540000000000006</v>
      </c>
      <c r="K13" s="46"/>
      <c r="L13" s="46"/>
      <c r="M13" s="46"/>
      <c r="N13" s="46"/>
      <c r="O13" s="46"/>
      <c r="P13" s="46"/>
      <c r="Q13" s="46"/>
    </row>
    <row r="14" ht="42.75" customHeight="1">
      <c r="A14" s="36"/>
      <c r="B14" s="37" t="s">
        <v>40</v>
      </c>
      <c r="C14" s="38" t="s">
        <v>39</v>
      </c>
      <c r="D14" s="47">
        <v>88.219999999999999</v>
      </c>
      <c r="E14" s="40">
        <f t="shared" si="0"/>
        <v>11</v>
      </c>
      <c r="F14" s="41">
        <f t="shared" si="1"/>
        <v>1.0366666666666666</v>
      </c>
      <c r="G14" s="42" t="str">
        <f t="shared" si="2"/>
        <v xml:space="preserve">Ксодс не применяется</v>
      </c>
      <c r="H14" s="43" t="str">
        <f t="shared" si="3"/>
        <v xml:space="preserve">Не применяется</v>
      </c>
      <c r="I14" s="44" t="str">
        <f>IF(B14="Топливо дизельное, ЗИМНЕЕ, экологического класса не ниже К5 (розничная поставка по топливным картам), л",'Определение Ксез'!$M$25,IF(B14="Топливо дизельное, ЛЕТНЕЕ, экологического класса не ниже К5 (розничная поставка по топливным картам), л",'Определение Ксез'!$M$27,IF(B14="Топливо дизельное, МЕЖСЕЗОННОЕ, экологического класса не ниже К5 (розничная поставка по топливным картам), л",'Определение Ксез'!$M$29,"Не применяется")))</f>
        <v xml:space="preserve">Не применяется</v>
      </c>
      <c r="J14" s="45">
        <f t="shared" si="4"/>
        <v>91.450000000000003</v>
      </c>
      <c r="K14" s="46"/>
      <c r="L14" s="46"/>
      <c r="M14" s="46"/>
      <c r="N14" s="46"/>
      <c r="O14" s="46"/>
      <c r="P14" s="46"/>
      <c r="Q14" s="46"/>
    </row>
    <row r="15" ht="27.75" customHeight="1">
      <c r="A15" s="17"/>
      <c r="B15" s="48" t="s">
        <v>41</v>
      </c>
      <c r="C15" s="48"/>
      <c r="D15" s="48"/>
      <c r="E15" s="48"/>
      <c r="F15" s="48"/>
      <c r="G15" s="48"/>
      <c r="H15" s="48"/>
      <c r="I15" s="48"/>
      <c r="J15" s="49">
        <f>SUM(J13:J14)</f>
        <v>172.99000000000001</v>
      </c>
      <c r="K15" s="46"/>
      <c r="L15" s="46"/>
      <c r="M15" s="46"/>
      <c r="N15" s="46"/>
      <c r="O15" s="46"/>
      <c r="P15" s="46"/>
      <c r="Q15" s="46"/>
    </row>
    <row r="16" ht="27.75" customHeight="1">
      <c r="A16" s="17"/>
      <c r="B16" s="48" t="s">
        <v>42</v>
      </c>
      <c r="C16" s="48"/>
      <c r="D16" s="48"/>
      <c r="E16" s="48"/>
      <c r="F16" s="48"/>
      <c r="G16" s="48"/>
      <c r="H16" s="48"/>
      <c r="I16" s="48"/>
      <c r="J16" s="50"/>
      <c r="K16" s="46"/>
      <c r="L16" s="46"/>
      <c r="M16" s="46"/>
      <c r="N16" s="46"/>
      <c r="O16" s="46"/>
      <c r="P16" s="46"/>
      <c r="Q16" s="46"/>
      <c r="S16" s="17"/>
    </row>
    <row r="17">
      <c r="A17" s="18"/>
      <c r="B17" s="31"/>
      <c r="C17" s="31"/>
      <c r="D17" s="31"/>
      <c r="E17" s="31"/>
      <c r="F17" s="31"/>
      <c r="G17" s="31"/>
      <c r="H17" s="31"/>
      <c r="I17" s="31"/>
      <c r="J17" s="31"/>
      <c r="K17" s="17"/>
      <c r="L17" s="17"/>
      <c r="M17" s="17"/>
      <c r="N17" s="17"/>
      <c r="O17" s="17"/>
      <c r="P17" s="17"/>
      <c r="Q17" s="17"/>
    </row>
    <row r="18">
      <c r="A18" s="17"/>
      <c r="B18" s="51" t="s">
        <v>43</v>
      </c>
      <c r="C18" s="52">
        <v>46282</v>
      </c>
      <c r="D18" s="53"/>
      <c r="E18" s="54"/>
      <c r="F18" s="55"/>
      <c r="G18" s="55"/>
      <c r="H18" s="55"/>
      <c r="I18" s="55"/>
      <c r="J18" s="55"/>
      <c r="K18" s="17"/>
      <c r="L18" s="17"/>
      <c r="M18" s="17"/>
      <c r="N18" s="17"/>
      <c r="O18" s="17"/>
      <c r="P18" s="17"/>
      <c r="Q18" s="17"/>
    </row>
    <row r="19">
      <c r="A19" s="17"/>
      <c r="B19" s="53"/>
      <c r="C19" s="53"/>
      <c r="D19" s="53"/>
      <c r="E19" s="56"/>
      <c r="F19" s="56"/>
      <c r="G19" s="56"/>
      <c r="H19" s="56"/>
      <c r="I19" s="56"/>
      <c r="J19" s="56"/>
      <c r="K19" s="17"/>
      <c r="L19" s="17"/>
      <c r="M19" s="17"/>
      <c r="N19" s="17"/>
      <c r="O19" s="17"/>
      <c r="P19" s="17"/>
      <c r="Q19" s="17"/>
    </row>
    <row r="20">
      <c r="A20" s="17"/>
      <c r="B20" s="53"/>
      <c r="C20" s="53"/>
      <c r="D20" s="53"/>
      <c r="E20" s="56"/>
      <c r="F20" s="57"/>
      <c r="G20" s="57"/>
      <c r="H20" s="57"/>
      <c r="I20" s="57"/>
      <c r="J20" s="57"/>
    </row>
    <row r="21">
      <c r="A21" s="17"/>
      <c r="B21" s="53" t="s">
        <v>44</v>
      </c>
      <c r="C21" s="53"/>
      <c r="D21" s="53"/>
      <c r="E21" s="57"/>
      <c r="F21" s="57"/>
      <c r="G21" s="57"/>
      <c r="H21" s="57"/>
      <c r="I21" s="57"/>
      <c r="J21" s="57"/>
    </row>
    <row r="22">
      <c r="A22" s="17"/>
      <c r="B22" s="53" t="s">
        <v>45</v>
      </c>
      <c r="C22" s="53"/>
      <c r="D22" s="53"/>
      <c r="E22" s="56"/>
      <c r="F22" s="56"/>
      <c r="G22" s="56"/>
      <c r="H22" s="56"/>
      <c r="I22" s="56"/>
      <c r="J22" s="56"/>
    </row>
    <row r="23">
      <c r="A23" s="17"/>
      <c r="B23" s="53" t="s">
        <v>46</v>
      </c>
      <c r="C23" s="53"/>
      <c r="D23" s="53"/>
      <c r="E23" s="56"/>
      <c r="F23" s="57"/>
      <c r="G23" s="57"/>
      <c r="H23" s="57"/>
      <c r="I23" s="57"/>
      <c r="J23" s="57"/>
    </row>
    <row r="24">
      <c r="A24" s="17"/>
      <c r="B24" s="53" t="s">
        <v>47</v>
      </c>
      <c r="C24" s="53"/>
      <c r="D24" s="53"/>
      <c r="E24" s="56"/>
      <c r="F24" s="56"/>
      <c r="G24" s="56"/>
      <c r="H24" s="56"/>
      <c r="I24" s="56"/>
      <c r="J24" s="56"/>
    </row>
    <row r="25">
      <c r="A25" s="17"/>
      <c r="B25" s="53" t="s">
        <v>48</v>
      </c>
      <c r="C25" s="53"/>
      <c r="D25" s="53"/>
      <c r="E25" s="56"/>
      <c r="F25" s="56"/>
      <c r="G25" s="56"/>
      <c r="H25" s="56"/>
      <c r="I25" s="56"/>
      <c r="J25" s="56"/>
    </row>
  </sheetData>
  <sheetProtection autoFilter="0" deleteColumns="1" deleteRows="0" formatCells="0" formatColumns="0" formatRows="0" insertColumns="1" insertHyperlinks="0" insertRows="1" pivotTables="0" selectLockedCells="0" selectUnlockedCells="0" sheet="0" sort="0"/>
  <mergeCells count="10">
    <mergeCell ref="C3:I3"/>
    <mergeCell ref="C4:I4"/>
    <mergeCell ref="C5:I5"/>
    <mergeCell ref="C6:I6"/>
    <mergeCell ref="C7:I7"/>
    <mergeCell ref="C8:I8"/>
    <mergeCell ref="C9:I9"/>
    <mergeCell ref="A13:A14"/>
    <mergeCell ref="B15:I15"/>
    <mergeCell ref="B16:I16"/>
  </mergeCells>
  <hyperlinks>
    <hyperlink r:id="rId1" ref="C5"/>
  </hyperlinks>
  <printOptions headings="0" gridLines="0"/>
  <pageMargins left="0.70078740157480324" right="0.70078740157480324" top="0.75196850393700776" bottom="0.75196850393700776" header="0.29999999999999999" footer="0.29999999999999999"/>
  <pageSetup paperSize="9" scale="50" firstPageNumber="2147483647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text="Указать" id="{003F00DB-0081-4211-8844-00BE00FE00D6}">
            <xm:f>NOT(ISERROR(SEARCH("Указать",B13)))</xm:f>
            <x14:dxf>
              <font>
                <strike val="0"/>
                <color indexed="2"/>
              </font>
            </x14:dxf>
          </x14:cfRule>
          <xm:sqref>B13:J16</xm:sqref>
        </x14:conditionalFormatting>
        <x14:conditionalFormatting xmlns:xm="http://schemas.microsoft.com/office/excel/2006/main">
          <x14:cfRule type="containsText" priority="1" operator="containsText" text="Указать" id="{00F90028-009C-4F21-A361-00D400DE0069}">
            <xm:f>NOT(ISERROR(SEARCH("Указать",B13)))</xm:f>
            <x14:dxf>
              <font>
                <strike val="0"/>
                <color indexed="2"/>
              </font>
            </x14:dxf>
          </x14:cfRule>
          <xm:sqref>B14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E1" zoomScale="50" workbookViewId="0">
      <selection activeCell="F2" activeCellId="0" sqref="F2:N2"/>
    </sheetView>
  </sheetViews>
  <sheetFormatPr defaultColWidth="14.140625" defaultRowHeight="14.25"/>
  <cols>
    <col customWidth="1" hidden="1" min="1" max="1" style="58" width="9"/>
    <col customWidth="1" hidden="1" min="2" max="2" style="58" width="15"/>
    <col customWidth="1" hidden="1" min="3" max="3" style="58" width="9.28515625"/>
    <col customWidth="1" hidden="1" min="4" max="4" style="58" width="8.5703125"/>
    <col customWidth="1" min="5" max="5" style="59" width="11.28515625"/>
    <col customWidth="1" min="6" max="6" style="58" width="77.140625"/>
    <col customWidth="1" min="7" max="7" style="58" width="34"/>
    <col customWidth="1" min="8" max="8" style="58" width="45.42578125"/>
    <col customWidth="1" min="9" max="9" style="58" width="30.5703125"/>
    <col customWidth="1" min="10" max="11" style="58" width="36.85546875"/>
    <col customWidth="1" hidden="1" min="12" max="12" style="58" width="19.28515625"/>
    <col customWidth="1" min="13" max="13" style="58" width="36.85546875"/>
    <col customWidth="1" min="14" max="14" style="58" width="68.5703125"/>
    <col min="15" max="15" style="58" width="14.140625"/>
    <col customWidth="1" min="16" max="16" style="58" width="28.140625"/>
    <col min="17" max="16384" style="58" width="14.140625"/>
  </cols>
  <sheetData>
    <row r="1" ht="20.449999999999999" customHeight="1">
      <c r="E1" s="59" t="s">
        <v>0</v>
      </c>
      <c r="F1" s="58"/>
      <c r="G1" s="58"/>
      <c r="H1" s="58"/>
      <c r="I1" s="58"/>
      <c r="J1" s="60"/>
      <c r="K1" s="58"/>
      <c r="N1" s="58" t="s">
        <v>0</v>
      </c>
    </row>
    <row r="2" s="61" customFormat="1" ht="36.950000000000003" customHeight="1">
      <c r="E2" s="62"/>
      <c r="F2" s="63" t="s">
        <v>49</v>
      </c>
      <c r="G2" s="63"/>
      <c r="H2" s="63"/>
      <c r="I2" s="63"/>
      <c r="J2" s="63"/>
      <c r="K2" s="63"/>
      <c r="L2" s="63"/>
      <c r="M2" s="63"/>
      <c r="N2" s="63"/>
    </row>
    <row r="3" s="61" customFormat="1" ht="62.25" customHeight="1">
      <c r="E3" s="62"/>
      <c r="F3" s="64" t="s">
        <v>50</v>
      </c>
      <c r="G3" s="64"/>
      <c r="H3" s="64"/>
      <c r="I3" s="64"/>
      <c r="J3" s="64"/>
      <c r="K3" s="64"/>
      <c r="L3" s="64"/>
      <c r="M3" s="64"/>
      <c r="N3" s="61" t="s">
        <v>0</v>
      </c>
    </row>
    <row r="4" ht="19.5" customHeight="1">
      <c r="F4" s="65"/>
      <c r="I4" s="58"/>
      <c r="J4" s="58"/>
      <c r="K4" s="58"/>
    </row>
    <row r="5" s="60" customFormat="1" ht="68.099999999999994" customHeight="1">
      <c r="E5" s="66"/>
      <c r="F5" s="67" t="s">
        <v>51</v>
      </c>
      <c r="G5" s="67"/>
      <c r="H5" s="67"/>
      <c r="I5" s="68"/>
      <c r="J5" s="68"/>
    </row>
    <row r="6" s="60" customFormat="1" ht="84" customHeight="1">
      <c r="E6" s="66"/>
      <c r="F6" s="69" t="s">
        <v>12</v>
      </c>
      <c r="G6" s="70" t="s">
        <v>52</v>
      </c>
      <c r="H6" s="71"/>
      <c r="I6" s="72"/>
      <c r="J6" s="73" t="s">
        <v>53</v>
      </c>
      <c r="K6" s="74"/>
      <c r="L6" s="74"/>
      <c r="M6" s="75"/>
    </row>
    <row r="7" ht="30" customHeight="1">
      <c r="D7" s="76"/>
      <c r="F7" s="77"/>
      <c r="G7" s="78">
        <v>2025</v>
      </c>
      <c r="H7" s="79"/>
      <c r="J7" s="80"/>
      <c r="K7" s="81"/>
      <c r="L7" s="81"/>
      <c r="M7" s="82"/>
    </row>
    <row r="8" ht="27" customHeight="1">
      <c r="D8" s="76"/>
      <c r="F8" s="77"/>
      <c r="G8" s="83" t="s">
        <v>54</v>
      </c>
      <c r="H8" s="84" t="s">
        <v>55</v>
      </c>
      <c r="J8" s="85" t="s">
        <v>56</v>
      </c>
      <c r="K8" s="86" t="s">
        <v>57</v>
      </c>
      <c r="L8" s="87"/>
      <c r="M8" s="87" t="s">
        <v>58</v>
      </c>
    </row>
    <row r="9" ht="20.449999999999999" customHeight="1">
      <c r="D9" s="88"/>
      <c r="E9" s="58"/>
      <c r="F9" s="89">
        <f>MONTH(G9)</f>
        <v>1</v>
      </c>
      <c r="G9" s="90">
        <v>45658</v>
      </c>
      <c r="H9" s="91">
        <v>71.260000000000005</v>
      </c>
      <c r="J9" s="92" t="s">
        <v>59</v>
      </c>
      <c r="K9" s="93" t="s">
        <v>59</v>
      </c>
      <c r="L9" s="93"/>
      <c r="M9" s="93" t="s">
        <v>59</v>
      </c>
    </row>
    <row r="10" ht="20.449999999999999" customHeight="1">
      <c r="D10" s="88"/>
      <c r="E10" s="58"/>
      <c r="F10" s="89">
        <f t="shared" ref="F10:F20" si="5">MONTH(G10)</f>
        <v>2</v>
      </c>
      <c r="G10" s="90">
        <v>45689</v>
      </c>
      <c r="H10" s="91">
        <v>71.5</v>
      </c>
      <c r="J10" s="92" t="s">
        <v>60</v>
      </c>
      <c r="K10" s="93" t="s">
        <v>60</v>
      </c>
      <c r="L10" s="93"/>
      <c r="M10" s="93" t="s">
        <v>60</v>
      </c>
    </row>
    <row r="11" ht="20.449999999999999" customHeight="1">
      <c r="D11" s="88"/>
      <c r="E11" s="58"/>
      <c r="F11" s="89">
        <f t="shared" si="5"/>
        <v>3</v>
      </c>
      <c r="G11" s="90">
        <v>45717</v>
      </c>
      <c r="H11" s="91">
        <v>71.540000000000006</v>
      </c>
      <c r="J11" s="92" t="s">
        <v>61</v>
      </c>
      <c r="K11" s="94" t="s">
        <v>61</v>
      </c>
      <c r="L11" s="93"/>
      <c r="M11" s="93" t="s">
        <v>61</v>
      </c>
    </row>
    <row r="12" ht="20.449999999999999" customHeight="1">
      <c r="D12" s="88"/>
      <c r="E12" s="58"/>
      <c r="F12" s="89">
        <f t="shared" si="5"/>
        <v>4</v>
      </c>
      <c r="G12" s="90">
        <v>45748</v>
      </c>
      <c r="H12" s="91">
        <v>71.840000000000003</v>
      </c>
      <c r="J12" s="93" t="s">
        <v>62</v>
      </c>
      <c r="K12" s="94" t="s">
        <v>62</v>
      </c>
      <c r="L12" s="95"/>
      <c r="M12" s="95" t="s">
        <v>62</v>
      </c>
    </row>
    <row r="13" ht="20.449999999999999" customHeight="1">
      <c r="D13" s="88"/>
      <c r="E13" s="58"/>
      <c r="F13" s="89">
        <f t="shared" si="5"/>
        <v>5</v>
      </c>
      <c r="G13" s="90">
        <v>45778</v>
      </c>
      <c r="H13" s="91">
        <v>71.849999999999994</v>
      </c>
      <c r="J13" s="93" t="s">
        <v>63</v>
      </c>
      <c r="K13" s="93" t="s">
        <v>63</v>
      </c>
      <c r="L13" s="95"/>
      <c r="M13" s="95" t="s">
        <v>63</v>
      </c>
    </row>
    <row r="14" ht="20.449999999999999" customHeight="1">
      <c r="D14" s="88"/>
      <c r="E14" s="58"/>
      <c r="F14" s="89">
        <f t="shared" si="5"/>
        <v>6</v>
      </c>
      <c r="G14" s="90">
        <v>45809</v>
      </c>
      <c r="H14" s="91">
        <v>71.909999999999997</v>
      </c>
      <c r="J14" s="93" t="s">
        <v>64</v>
      </c>
      <c r="K14" s="93" t="s">
        <v>64</v>
      </c>
      <c r="L14" s="95"/>
      <c r="M14" s="95" t="s">
        <v>64</v>
      </c>
    </row>
    <row r="15" ht="20.449999999999999" customHeight="1">
      <c r="D15" s="88"/>
      <c r="E15" s="58"/>
      <c r="F15" s="89">
        <f t="shared" si="5"/>
        <v>7</v>
      </c>
      <c r="G15" s="90">
        <v>45839</v>
      </c>
      <c r="H15" s="91">
        <v>71.849999999999994</v>
      </c>
      <c r="J15" s="93" t="s">
        <v>65</v>
      </c>
      <c r="K15" s="93" t="s">
        <v>65</v>
      </c>
      <c r="L15" s="95"/>
      <c r="M15" s="95" t="s">
        <v>65</v>
      </c>
    </row>
    <row r="16" ht="20.449999999999999" customHeight="1">
      <c r="D16" s="88"/>
      <c r="E16" s="58"/>
      <c r="F16" s="89">
        <f t="shared" si="5"/>
        <v>8</v>
      </c>
      <c r="G16" s="90">
        <v>45870</v>
      </c>
      <c r="H16" s="91">
        <v>71.939999999999998</v>
      </c>
      <c r="J16" s="93" t="s">
        <v>66</v>
      </c>
      <c r="K16" s="93" t="s">
        <v>66</v>
      </c>
      <c r="L16" s="95"/>
      <c r="M16" s="95" t="s">
        <v>66</v>
      </c>
    </row>
    <row r="17" ht="20.449999999999999" customHeight="1">
      <c r="D17" s="88"/>
      <c r="E17" s="58"/>
      <c r="F17" s="89">
        <f t="shared" si="5"/>
        <v>9</v>
      </c>
      <c r="G17" s="90">
        <v>45901</v>
      </c>
      <c r="H17" s="91">
        <v>72.810000000000002</v>
      </c>
      <c r="J17" s="93" t="s">
        <v>67</v>
      </c>
      <c r="K17" s="96" t="s">
        <v>67</v>
      </c>
      <c r="L17" s="95"/>
      <c r="M17" s="95" t="s">
        <v>67</v>
      </c>
    </row>
    <row r="18" ht="20.449999999999999" customHeight="1">
      <c r="D18" s="88"/>
      <c r="E18" s="58"/>
      <c r="F18" s="89">
        <f t="shared" si="5"/>
        <v>10</v>
      </c>
      <c r="G18" s="90">
        <v>45931</v>
      </c>
      <c r="H18" s="91">
        <v>74.299999999999997</v>
      </c>
      <c r="J18" s="93" t="s">
        <v>68</v>
      </c>
      <c r="K18" s="94" t="s">
        <v>68</v>
      </c>
      <c r="L18" s="93"/>
      <c r="M18" s="93" t="s">
        <v>68</v>
      </c>
    </row>
    <row r="19" ht="20.449999999999999" customHeight="1">
      <c r="D19" s="88"/>
      <c r="E19" s="58"/>
      <c r="F19" s="89">
        <f t="shared" si="5"/>
        <v>11</v>
      </c>
      <c r="G19" s="90">
        <v>45962</v>
      </c>
      <c r="H19" s="91">
        <v>75.439999999999998</v>
      </c>
      <c r="J19" s="92" t="s">
        <v>69</v>
      </c>
      <c r="K19" s="94" t="s">
        <v>69</v>
      </c>
      <c r="L19" s="93"/>
      <c r="M19" s="93" t="s">
        <v>69</v>
      </c>
    </row>
    <row r="20" ht="20.449999999999999" customHeight="1">
      <c r="D20" s="88"/>
      <c r="E20" s="58"/>
      <c r="F20" s="89">
        <f t="shared" si="5"/>
        <v>12</v>
      </c>
      <c r="G20" s="90">
        <v>45992</v>
      </c>
      <c r="H20" s="91">
        <v>76.049999999999997</v>
      </c>
      <c r="J20" s="92" t="s">
        <v>70</v>
      </c>
      <c r="K20" s="93" t="s">
        <v>70</v>
      </c>
      <c r="L20" s="93"/>
      <c r="M20" s="93" t="s">
        <v>70</v>
      </c>
    </row>
    <row r="21" ht="20.449999999999999" customHeight="1">
      <c r="D21" s="76"/>
    </row>
    <row r="22" ht="20.449999999999999" customHeight="1">
      <c r="D22" s="76"/>
      <c r="F22" s="97"/>
      <c r="G22" s="98"/>
      <c r="H22" s="98"/>
      <c r="I22" s="99" t="s">
        <v>71</v>
      </c>
      <c r="J22" s="100">
        <f>НЦЕ!C6</f>
        <v>46274</v>
      </c>
      <c r="K22" s="101"/>
      <c r="L22" s="102"/>
      <c r="M22" s="103"/>
    </row>
    <row r="23" ht="20.449999999999999" customHeight="1">
      <c r="A23" s="59"/>
      <c r="B23" s="59"/>
      <c r="C23" s="59"/>
      <c r="D23" s="59"/>
      <c r="G23" s="104"/>
      <c r="H23" s="105"/>
      <c r="I23" s="106"/>
      <c r="J23" s="107"/>
    </row>
    <row r="24" ht="150" customHeight="1">
      <c r="A24" s="59"/>
      <c r="B24" s="59"/>
      <c r="C24" s="59"/>
      <c r="D24" s="59"/>
      <c r="F24" s="108" t="s">
        <v>72</v>
      </c>
      <c r="G24" s="109" t="s">
        <v>73</v>
      </c>
      <c r="H24" s="110" t="s">
        <v>74</v>
      </c>
      <c r="I24" s="111"/>
      <c r="J24" s="109" t="s">
        <v>75</v>
      </c>
      <c r="K24" s="112" t="s">
        <v>76</v>
      </c>
      <c r="L24" s="113"/>
      <c r="M24" s="114" t="s">
        <v>77</v>
      </c>
      <c r="N24" s="115" t="s">
        <v>78</v>
      </c>
    </row>
    <row r="25" ht="84" customHeight="1">
      <c r="A25" s="116"/>
      <c r="B25" s="116"/>
      <c r="C25" s="116"/>
      <c r="D25" s="116"/>
      <c r="F25" s="117" t="s">
        <v>79</v>
      </c>
      <c r="G25" s="118" t="s">
        <v>80</v>
      </c>
      <c r="H25" s="119" t="s">
        <v>81</v>
      </c>
      <c r="I25" s="120">
        <f>H20</f>
        <v>76.049999999999997</v>
      </c>
      <c r="J25" s="121">
        <f>J22-365</f>
        <v>45909</v>
      </c>
      <c r="K25" s="122">
        <f>VLOOKUP((MONTH(J25)),$F$8:$H$20,3,0)</f>
        <v>72.810000000000002</v>
      </c>
      <c r="L25" s="123">
        <f>MONTH(J25)</f>
        <v>9</v>
      </c>
      <c r="M25" s="124">
        <f>IF(L25=1,"Не применяется",IF(L25=2,"Не применяется",IF(L25=3,"Не применяется",IF(L25=11,"Не применяется",IF(L25=12,"Не применяется",(ROUND(I25/K25,4)))))))</f>
        <v>1.0445</v>
      </c>
      <c r="N25" s="125" t="str">
        <f>IF(M25="Не применяется","Ксез определяется ТОЛЬКО в случае отсутствия на дату расчета данных о цене дизельного топлива необходимой сезонности","")</f>
        <v/>
      </c>
    </row>
    <row r="26" ht="7.5" customHeight="1">
      <c r="A26" s="116"/>
      <c r="B26" s="116"/>
      <c r="C26" s="116"/>
      <c r="D26" s="116"/>
      <c r="F26" s="126"/>
      <c r="G26" s="127"/>
      <c r="H26" s="128"/>
      <c r="I26" s="129"/>
      <c r="J26" s="127"/>
      <c r="K26" s="130"/>
      <c r="L26" s="131"/>
      <c r="M26" s="132"/>
      <c r="N26" s="133"/>
    </row>
    <row r="27" ht="84" customHeight="1">
      <c r="A27" s="116"/>
      <c r="B27" s="116"/>
      <c r="C27" s="116"/>
      <c r="D27" s="116"/>
      <c r="F27" s="117" t="s">
        <v>82</v>
      </c>
      <c r="G27" s="118" t="s">
        <v>83</v>
      </c>
      <c r="H27" s="119" t="s">
        <v>84</v>
      </c>
      <c r="I27" s="120">
        <f>H15</f>
        <v>71.849999999999994</v>
      </c>
      <c r="J27" s="121">
        <f>J22-365</f>
        <v>45909</v>
      </c>
      <c r="K27" s="122">
        <f>VLOOKUP((MONTH(J27)),$F$8:$H$20,3,0)</f>
        <v>72.810000000000002</v>
      </c>
      <c r="L27" s="123">
        <f>MONTH(J27)</f>
        <v>9</v>
      </c>
      <c r="M27" s="124" t="str">
        <f>IF(L27=4,"Не применяется",IF(L27=5,"Не применяется",IF(L27=6,"Не применяется",IF(L27=7,"Не применяется",IF(L27=8,"Не применяется",IF(L27=9,"Не применяется",(ROUND(I27/K27,4))))))))</f>
        <v xml:space="preserve">Не применяется</v>
      </c>
      <c r="N27" s="125" t="str">
        <f>IF(M27="Не применяется","Ксез определяется ТОЛЬКО в случае отсутствия на дату расчета данных о цене дизельного топлива необходимой сезонности","")</f>
        <v xml:space="preserve">Ксез определяется ТОЛЬКО в случае отсутствия на дату расчета данных о цене дизельного топлива необходимой сезонности</v>
      </c>
    </row>
    <row r="28" ht="7.5" customHeight="1">
      <c r="A28" s="116"/>
      <c r="B28" s="116"/>
      <c r="C28" s="116"/>
      <c r="D28" s="116"/>
      <c r="F28" s="126"/>
      <c r="G28" s="127"/>
      <c r="H28" s="128"/>
      <c r="I28" s="129"/>
      <c r="J28" s="127"/>
      <c r="K28" s="130"/>
      <c r="L28" s="131"/>
      <c r="M28" s="132"/>
      <c r="N28" s="133"/>
    </row>
    <row r="29" ht="84" customHeight="1">
      <c r="A29" s="116"/>
      <c r="B29" s="116"/>
      <c r="C29" s="116"/>
      <c r="D29" s="116"/>
      <c r="F29" s="117" t="s">
        <v>85</v>
      </c>
      <c r="G29" s="118" t="s">
        <v>86</v>
      </c>
      <c r="H29" s="119" t="s">
        <v>87</v>
      </c>
      <c r="I29" s="120">
        <f>H18</f>
        <v>74.299999999999997</v>
      </c>
      <c r="J29" s="121">
        <f>J22-365</f>
        <v>45909</v>
      </c>
      <c r="K29" s="122">
        <f>VLOOKUP((MONTH(J29)),$F$8:$H$20,3,0)</f>
        <v>72.810000000000002</v>
      </c>
      <c r="L29" s="123">
        <f>MONTH(J29)</f>
        <v>9</v>
      </c>
      <c r="M29" s="134">
        <f>IF(L29=3,"Не применяется",IF(L29=4,"Не применяется",IF(L29=10,"Не применяется",IF(L29=11,"Не применяется",(ROUND(I29/K29,4))))))</f>
        <v>1.0205</v>
      </c>
      <c r="N29" s="125" t="str">
        <f>IF(M29="Не применяется","Ксез определяется ТОЛЬКО в случае отсутствия на дату расчета данных о цене дизельного топлива необходимой сезонности","")</f>
        <v/>
      </c>
    </row>
    <row r="30">
      <c r="A30" s="116"/>
      <c r="B30" s="116"/>
      <c r="C30" s="116"/>
      <c r="D30" s="116"/>
    </row>
    <row r="31" ht="29.25">
      <c r="B31" s="135"/>
      <c r="C31" s="135"/>
      <c r="D31" s="136"/>
      <c r="E31" s="137"/>
      <c r="F31" s="138" t="s">
        <v>88</v>
      </c>
      <c r="G31" s="138"/>
      <c r="H31" s="138"/>
      <c r="I31" s="138"/>
      <c r="J31" s="138"/>
      <c r="K31" s="138"/>
    </row>
    <row r="32">
      <c r="B32" s="135"/>
      <c r="C32" s="135"/>
      <c r="D32" s="136"/>
      <c r="E32" s="137"/>
    </row>
    <row r="33" ht="45.75" customHeight="1">
      <c r="B33" s="135"/>
      <c r="C33" s="135"/>
      <c r="D33" s="136"/>
      <c r="E33" s="137"/>
      <c r="F33" s="139" t="s">
        <v>89</v>
      </c>
      <c r="G33" s="139"/>
      <c r="H33" s="139"/>
      <c r="I33" s="139"/>
      <c r="J33" s="139"/>
      <c r="K33" s="139"/>
      <c r="L33" s="139"/>
      <c r="M33" s="139"/>
      <c r="N33" s="139"/>
    </row>
    <row r="34">
      <c r="B34" s="140"/>
      <c r="C34" s="140"/>
    </row>
    <row r="35">
      <c r="B35" s="140"/>
      <c r="C35" s="140"/>
    </row>
    <row r="36">
      <c r="B36" s="140"/>
      <c r="C36" s="140"/>
    </row>
    <row r="37">
      <c r="B37" s="140"/>
      <c r="C37" s="140"/>
    </row>
    <row r="38" ht="15">
      <c r="B38" s="140"/>
      <c r="C38" s="140"/>
      <c r="I38" s="58">
        <f>104/100</f>
        <v>1.04</v>
      </c>
    </row>
    <row r="39">
      <c r="B39" s="140"/>
      <c r="C39" s="140"/>
    </row>
    <row r="40">
      <c r="B40" s="140"/>
      <c r="C40" s="140"/>
    </row>
    <row r="41">
      <c r="B41" s="140"/>
      <c r="C41" s="140"/>
    </row>
    <row r="42">
      <c r="B42" s="140"/>
      <c r="C42" s="140"/>
    </row>
    <row r="43">
      <c r="B43" s="140"/>
      <c r="C43" s="140"/>
    </row>
    <row r="44">
      <c r="B44" s="140"/>
      <c r="C44" s="140"/>
    </row>
    <row r="45">
      <c r="B45" s="140"/>
      <c r="C45" s="140"/>
    </row>
    <row r="46">
      <c r="B46" s="140"/>
      <c r="C46" s="140"/>
    </row>
    <row r="47">
      <c r="B47" s="140"/>
      <c r="C47" s="140"/>
    </row>
    <row r="48">
      <c r="B48" s="140"/>
      <c r="C48" s="140"/>
    </row>
    <row r="49">
      <c r="B49" s="140"/>
      <c r="C49" s="140"/>
    </row>
    <row r="50">
      <c r="B50" s="140"/>
      <c r="C50" s="140"/>
    </row>
    <row r="51">
      <c r="B51" s="140"/>
      <c r="C51" s="140"/>
    </row>
    <row r="52">
      <c r="B52" s="140"/>
      <c r="C52" s="140"/>
    </row>
  </sheetData>
  <sheetProtection autoFilter="0" deleteColumns="1" deleteRows="1" formatCells="1" formatColumns="1" formatRows="1" insertColumns="1" insertHyperlinks="1" insertRows="1" pivotTables="0" selectLockedCells="0" selectUnlockedCells="0" sheet="0" sort="0"/>
  <mergeCells count="12">
    <mergeCell ref="F2:N2"/>
    <mergeCell ref="F3:M3"/>
    <mergeCell ref="F5:H5"/>
    <mergeCell ref="G6:H6"/>
    <mergeCell ref="J6:M7"/>
    <mergeCell ref="G7:H7"/>
    <mergeCell ref="H23:I23"/>
    <mergeCell ref="H24:I24"/>
    <mergeCell ref="H26:I26"/>
    <mergeCell ref="H28:I28"/>
    <mergeCell ref="F31:K31"/>
    <mergeCell ref="F33:N33"/>
  </mergeCells>
  <hyperlinks>
    <hyperlink r:id="rId1" ref="F6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topLeftCell="A10" zoomScale="90" workbookViewId="0">
      <selection activeCell="A1" activeCellId="0" sqref="A1"/>
    </sheetView>
  </sheetViews>
  <sheetFormatPr defaultRowHeight="14.25"/>
  <cols>
    <col customWidth="1" min="1" max="1" style="141" width="5.140625"/>
    <col customWidth="1" min="2" max="7" width="18.42578125"/>
    <col customWidth="1" min="8" max="8" width="5.140625"/>
    <col customWidth="1" min="9" max="9" width="20.85546875"/>
    <col customWidth="1" min="10" max="10" width="112.140625"/>
    <col customWidth="1" min="11" max="11" width="5.140625"/>
  </cols>
  <sheetData>
    <row r="1" s="142" customFormat="1" ht="62.25" customHeight="1">
      <c r="A1" s="143"/>
      <c r="B1" s="144" t="s">
        <v>90</v>
      </c>
      <c r="C1" s="144"/>
      <c r="D1" s="144"/>
      <c r="E1" s="144"/>
      <c r="F1" s="144"/>
      <c r="G1" s="144"/>
      <c r="H1" s="144"/>
      <c r="I1" s="144"/>
      <c r="J1" s="144"/>
      <c r="K1" s="145"/>
      <c r="L1" s="143"/>
      <c r="M1" s="143"/>
      <c r="N1" s="143"/>
    </row>
    <row r="2" s="146" customFormat="1" ht="30.75" customHeight="1">
      <c r="A2" s="147"/>
      <c r="B2" s="147" t="s">
        <v>91</v>
      </c>
      <c r="C2" s="147"/>
      <c r="D2" s="147"/>
      <c r="E2" s="147"/>
      <c r="F2" s="147"/>
      <c r="G2" s="147"/>
      <c r="H2" s="147" t="s">
        <v>0</v>
      </c>
      <c r="I2" s="147" t="s">
        <v>91</v>
      </c>
      <c r="J2" s="147"/>
      <c r="K2" s="147"/>
      <c r="L2" s="147"/>
      <c r="M2" s="147"/>
      <c r="N2" s="147"/>
    </row>
    <row r="3" s="148" customFormat="1" ht="105.75" customHeight="1">
      <c r="A3" s="149"/>
      <c r="B3" s="150" t="s">
        <v>92</v>
      </c>
      <c r="C3" s="150"/>
      <c r="D3" s="150"/>
      <c r="E3" s="150"/>
      <c r="F3" s="150"/>
      <c r="G3" s="150"/>
      <c r="H3" s="149"/>
      <c r="I3" s="151" t="s">
        <v>93</v>
      </c>
      <c r="J3" s="151"/>
      <c r="K3" s="149"/>
      <c r="L3" s="149"/>
      <c r="M3" s="149"/>
      <c r="N3" s="149"/>
    </row>
    <row r="4" s="152" customFormat="1" ht="30" customHeight="1">
      <c r="A4" s="153"/>
      <c r="B4" s="154" t="s">
        <v>94</v>
      </c>
      <c r="C4" s="154"/>
      <c r="D4" s="154"/>
      <c r="E4" s="154"/>
      <c r="F4" s="154"/>
      <c r="G4" s="154"/>
      <c r="H4" s="153"/>
      <c r="I4" s="155" t="s">
        <v>95</v>
      </c>
      <c r="J4" s="155"/>
      <c r="K4" s="153"/>
      <c r="L4" s="153"/>
      <c r="M4" s="153"/>
      <c r="N4" s="153"/>
    </row>
    <row r="5" s="156" customFormat="1">
      <c r="A5" s="156"/>
      <c r="B5" s="157"/>
      <c r="C5" s="157"/>
      <c r="D5" s="157"/>
      <c r="E5" s="157"/>
      <c r="F5" s="157"/>
      <c r="G5" s="157"/>
      <c r="H5" s="156"/>
      <c r="I5" s="158"/>
      <c r="J5" s="156"/>
      <c r="K5" s="156"/>
      <c r="L5" s="156"/>
    </row>
    <row r="6" ht="120.75" customHeight="1">
      <c r="A6" s="141"/>
      <c r="B6" s="159" t="s">
        <v>96</v>
      </c>
      <c r="C6" s="160"/>
      <c r="D6" s="160"/>
      <c r="E6" s="160"/>
      <c r="F6" s="160"/>
      <c r="G6" s="160"/>
      <c r="H6" s="141"/>
      <c r="I6" s="161" t="s">
        <v>97</v>
      </c>
      <c r="J6" s="161"/>
      <c r="K6" s="141"/>
      <c r="L6" s="141"/>
      <c r="M6" s="141"/>
      <c r="N6" s="141"/>
    </row>
    <row r="7" ht="39.75" customHeight="1">
      <c r="A7" s="141"/>
      <c r="B7" s="160"/>
      <c r="C7" s="160"/>
      <c r="D7" s="160"/>
      <c r="E7" s="160"/>
      <c r="F7" s="160"/>
      <c r="G7" s="160"/>
      <c r="H7" s="141"/>
      <c r="I7" s="162" t="s">
        <v>96</v>
      </c>
      <c r="J7" s="163"/>
      <c r="K7" s="141"/>
      <c r="L7" s="141"/>
      <c r="M7" s="141"/>
      <c r="N7" s="141"/>
    </row>
    <row r="8" ht="21" customHeight="1">
      <c r="A8" s="141"/>
      <c r="B8" s="160"/>
      <c r="C8" s="160"/>
      <c r="D8" s="160"/>
      <c r="E8" s="160"/>
      <c r="F8" s="160"/>
      <c r="G8" s="160"/>
      <c r="H8" s="141"/>
      <c r="I8" s="162"/>
      <c r="J8" s="163"/>
      <c r="K8" s="141"/>
      <c r="L8" s="141"/>
      <c r="M8" s="141"/>
      <c r="N8" s="141"/>
    </row>
    <row r="9" ht="15" customHeight="1">
      <c r="A9" s="141"/>
      <c r="B9" s="160"/>
      <c r="C9" s="160"/>
      <c r="D9" s="160"/>
      <c r="E9" s="160"/>
      <c r="F9" s="160"/>
      <c r="G9" s="160"/>
      <c r="H9" s="141"/>
      <c r="I9" s="163"/>
      <c r="J9" s="163"/>
      <c r="K9" s="141"/>
      <c r="L9" s="141"/>
      <c r="M9" s="141"/>
      <c r="N9" s="141"/>
    </row>
    <row r="10" ht="15" customHeight="1">
      <c r="A10" s="141"/>
      <c r="B10" s="160"/>
      <c r="C10" s="160"/>
      <c r="D10" s="160"/>
      <c r="E10" s="160"/>
      <c r="F10" s="160"/>
      <c r="G10" s="160"/>
      <c r="H10" s="141"/>
      <c r="I10" s="163"/>
      <c r="J10" s="163"/>
      <c r="K10" s="141"/>
      <c r="L10" s="141"/>
      <c r="M10" s="141"/>
      <c r="N10" s="141"/>
    </row>
    <row r="11" ht="15" customHeight="1">
      <c r="A11" s="141"/>
      <c r="B11" s="160"/>
      <c r="C11" s="160"/>
      <c r="D11" s="160"/>
      <c r="E11" s="160"/>
      <c r="F11" s="160"/>
      <c r="G11" s="160"/>
      <c r="H11" s="141"/>
      <c r="I11" s="163"/>
      <c r="J11" s="163"/>
      <c r="K11" s="141"/>
      <c r="L11" s="141"/>
      <c r="M11" s="141"/>
      <c r="N11" s="141"/>
    </row>
    <row r="12" ht="15" customHeight="1">
      <c r="A12" s="141"/>
      <c r="B12" s="160"/>
      <c r="C12" s="160"/>
      <c r="D12" s="160"/>
      <c r="E12" s="160"/>
      <c r="F12" s="160"/>
      <c r="G12" s="160"/>
      <c r="H12" s="141"/>
      <c r="I12" s="163"/>
      <c r="J12" s="163"/>
      <c r="K12" s="141"/>
      <c r="L12" s="141"/>
      <c r="M12" s="141"/>
      <c r="N12" s="141"/>
    </row>
    <row r="13" ht="15" customHeight="1">
      <c r="A13" s="141"/>
      <c r="B13" s="160"/>
      <c r="C13" s="160"/>
      <c r="D13" s="160"/>
      <c r="E13" s="160"/>
      <c r="F13" s="160"/>
      <c r="G13" s="160"/>
      <c r="H13" s="141"/>
      <c r="I13" s="163"/>
      <c r="J13" s="163"/>
      <c r="K13" s="141"/>
      <c r="L13" s="141"/>
      <c r="M13" s="141"/>
      <c r="N13" s="141"/>
    </row>
    <row r="14" ht="15" customHeight="1">
      <c r="A14" s="141"/>
      <c r="B14" s="160"/>
      <c r="C14" s="160"/>
      <c r="D14" s="160"/>
      <c r="E14" s="160"/>
      <c r="F14" s="160"/>
      <c r="G14" s="160"/>
      <c r="H14" s="141"/>
      <c r="I14" s="163"/>
      <c r="J14" s="163"/>
      <c r="K14" s="141"/>
      <c r="L14" s="141"/>
      <c r="M14" s="141"/>
      <c r="N14" s="141"/>
    </row>
    <row r="15" ht="15" customHeight="1">
      <c r="A15" s="141"/>
      <c r="B15" s="160"/>
      <c r="C15" s="160"/>
      <c r="D15" s="160"/>
      <c r="E15" s="160"/>
      <c r="F15" s="160"/>
      <c r="G15" s="160"/>
      <c r="H15" s="141"/>
      <c r="I15" s="163"/>
      <c r="J15" s="163"/>
      <c r="K15" s="141"/>
      <c r="L15" s="141"/>
      <c r="M15" s="141"/>
      <c r="N15" s="141"/>
    </row>
    <row r="16" ht="15" customHeight="1">
      <c r="A16" s="141"/>
      <c r="B16" s="160"/>
      <c r="C16" s="160"/>
      <c r="D16" s="160"/>
      <c r="E16" s="160"/>
      <c r="F16" s="160"/>
      <c r="G16" s="160"/>
      <c r="H16" s="141"/>
      <c r="I16" s="163"/>
      <c r="J16" s="163"/>
      <c r="K16" s="141"/>
      <c r="L16" s="141"/>
      <c r="M16" s="141"/>
      <c r="N16" s="141"/>
    </row>
    <row r="17" ht="15" customHeight="1">
      <c r="A17" s="141"/>
      <c r="B17" s="160"/>
      <c r="C17" s="160"/>
      <c r="D17" s="160"/>
      <c r="E17" s="160"/>
      <c r="F17" s="160"/>
      <c r="G17" s="160"/>
      <c r="H17" s="141"/>
      <c r="I17" s="163"/>
      <c r="J17" s="163"/>
      <c r="K17" s="141"/>
      <c r="L17" s="141"/>
      <c r="M17" s="141"/>
      <c r="N17" s="141"/>
    </row>
    <row r="18" ht="15" customHeight="1">
      <c r="A18" s="141"/>
      <c r="B18" s="160"/>
      <c r="C18" s="160"/>
      <c r="D18" s="160"/>
      <c r="E18" s="160"/>
      <c r="F18" s="160"/>
      <c r="G18" s="160"/>
      <c r="H18" s="141"/>
      <c r="I18" s="163"/>
      <c r="J18" s="163"/>
      <c r="K18" s="141"/>
      <c r="L18" s="141"/>
      <c r="M18" s="141"/>
      <c r="N18" s="141"/>
    </row>
    <row r="19" ht="15" customHeight="1">
      <c r="A19" s="141"/>
      <c r="B19" s="160"/>
      <c r="C19" s="160"/>
      <c r="D19" s="160"/>
      <c r="E19" s="160"/>
      <c r="F19" s="160"/>
      <c r="G19" s="160"/>
      <c r="H19" s="141"/>
      <c r="I19" s="163"/>
      <c r="J19" s="163"/>
      <c r="K19" s="141"/>
      <c r="L19" s="141"/>
      <c r="M19" s="141"/>
      <c r="N19" s="141"/>
    </row>
    <row r="20" ht="15" customHeight="1">
      <c r="A20" s="141"/>
      <c r="B20" s="160"/>
      <c r="C20" s="160"/>
      <c r="D20" s="160"/>
      <c r="E20" s="160"/>
      <c r="F20" s="160"/>
      <c r="G20" s="160"/>
      <c r="H20" s="141"/>
      <c r="I20" s="163"/>
      <c r="J20" s="163"/>
      <c r="K20" s="141"/>
      <c r="L20" s="141"/>
      <c r="M20" s="141"/>
      <c r="N20" s="141"/>
    </row>
    <row r="21" ht="32.25" customHeight="1">
      <c r="A21" s="141"/>
      <c r="B21" s="164" t="s">
        <v>98</v>
      </c>
      <c r="C21" s="165"/>
      <c r="D21" s="165"/>
      <c r="E21" s="165"/>
      <c r="F21" s="165"/>
      <c r="G21" s="165"/>
      <c r="H21" s="141"/>
      <c r="I21" s="163"/>
      <c r="J21" s="163"/>
      <c r="K21" s="141"/>
      <c r="L21" s="141"/>
      <c r="M21" s="141"/>
      <c r="N21" s="141"/>
    </row>
    <row r="22" ht="18" hidden="1" customHeight="1">
      <c r="B22" s="166" t="s">
        <v>99</v>
      </c>
      <c r="C22" s="167"/>
      <c r="D22" s="167"/>
      <c r="E22" s="167"/>
      <c r="F22" s="167"/>
      <c r="G22" s="167"/>
      <c r="I22" s="163"/>
      <c r="J22" s="163"/>
    </row>
    <row r="23" ht="15" hidden="1" customHeight="1">
      <c r="B23" s="168" t="s">
        <v>100</v>
      </c>
      <c r="C23" s="167"/>
      <c r="D23" s="167"/>
      <c r="E23" s="167"/>
      <c r="F23" s="167"/>
      <c r="G23" s="167"/>
      <c r="I23" s="163"/>
      <c r="J23" s="163"/>
    </row>
    <row r="24" ht="17.25" customHeight="1">
      <c r="A24" s="141"/>
      <c r="B24" s="169"/>
      <c r="C24" s="170" t="s">
        <v>101</v>
      </c>
      <c r="D24" s="171" t="s">
        <v>102</v>
      </c>
      <c r="E24" s="172"/>
      <c r="F24" s="173"/>
      <c r="G24" s="170" t="s">
        <v>103</v>
      </c>
      <c r="H24" s="141"/>
      <c r="I24" s="163"/>
      <c r="J24" s="163"/>
      <c r="K24" s="141"/>
      <c r="L24" s="141"/>
      <c r="M24" s="141"/>
      <c r="N24" s="141"/>
    </row>
    <row r="25" ht="15" customHeight="1">
      <c r="A25" s="141"/>
      <c r="B25" s="169"/>
      <c r="C25" s="174" t="s">
        <v>104</v>
      </c>
      <c r="D25" s="175"/>
      <c r="E25" s="172"/>
      <c r="F25" s="173"/>
      <c r="G25" s="174" t="s">
        <v>105</v>
      </c>
      <c r="H25" s="141"/>
      <c r="I25" s="163"/>
      <c r="J25" s="163"/>
      <c r="K25" s="141"/>
      <c r="L25" s="141"/>
      <c r="M25" s="141"/>
      <c r="N25" s="141"/>
    </row>
    <row r="26" ht="15" customHeight="1">
      <c r="A26" s="141"/>
      <c r="B26" s="169"/>
      <c r="C26" s="176" t="s">
        <v>106</v>
      </c>
      <c r="D26" s="170" t="s">
        <v>107</v>
      </c>
      <c r="E26" s="170" t="s">
        <v>107</v>
      </c>
      <c r="F26" s="177" t="s">
        <v>107</v>
      </c>
      <c r="G26" s="178"/>
      <c r="H26" s="141"/>
      <c r="I26" s="163"/>
      <c r="J26" s="163"/>
      <c r="K26" s="141"/>
      <c r="L26" s="141"/>
      <c r="M26" s="141"/>
      <c r="N26" s="141"/>
    </row>
    <row r="27" ht="15.75" customHeight="1">
      <c r="A27" s="141"/>
      <c r="B27" s="169"/>
      <c r="C27" s="179"/>
      <c r="D27" s="174" t="s">
        <v>108</v>
      </c>
      <c r="E27" s="174" t="s">
        <v>109</v>
      </c>
      <c r="F27" s="176" t="s">
        <v>110</v>
      </c>
      <c r="G27" s="178"/>
      <c r="H27" s="141"/>
      <c r="I27" s="163"/>
      <c r="J27" s="163"/>
      <c r="K27" s="141"/>
      <c r="L27" s="141"/>
      <c r="M27" s="141"/>
      <c r="N27" s="141"/>
    </row>
    <row r="28" ht="15.75" customHeight="1">
      <c r="A28" s="141"/>
      <c r="B28" s="169"/>
      <c r="C28" s="180"/>
      <c r="D28" s="181"/>
      <c r="E28" s="181"/>
      <c r="F28" s="182" t="s">
        <v>111</v>
      </c>
      <c r="G28" s="181"/>
      <c r="H28" s="141"/>
      <c r="I28" s="163"/>
      <c r="J28" s="163"/>
      <c r="K28" s="141"/>
      <c r="L28" s="141"/>
      <c r="M28" s="141"/>
      <c r="N28" s="141"/>
    </row>
    <row r="29" ht="15" hidden="1" customHeight="1">
      <c r="B29" s="183" t="s">
        <v>112</v>
      </c>
      <c r="C29" s="183">
        <v>60.859999999999999</v>
      </c>
      <c r="D29" s="183">
        <v>57.659999999999997</v>
      </c>
      <c r="E29" s="183">
        <v>62.899999999999999</v>
      </c>
      <c r="F29" s="183">
        <v>84.510000000000005</v>
      </c>
      <c r="G29" s="183">
        <v>71.469999999999999</v>
      </c>
      <c r="I29" s="163"/>
      <c r="J29" s="163"/>
    </row>
    <row r="30" ht="15" hidden="1" customHeight="1">
      <c r="B30" s="183" t="s">
        <v>113</v>
      </c>
      <c r="C30" s="183">
        <v>61.649999999999999</v>
      </c>
      <c r="D30" s="183">
        <v>57.770000000000003</v>
      </c>
      <c r="E30" s="183">
        <v>63.789999999999999</v>
      </c>
      <c r="F30" s="183">
        <v>85.650000000000006</v>
      </c>
      <c r="G30" s="183">
        <v>69.430000000000007</v>
      </c>
      <c r="I30" s="163"/>
      <c r="J30" s="163"/>
    </row>
    <row r="31" ht="15" hidden="1" customHeight="1">
      <c r="B31" s="183" t="s">
        <v>114</v>
      </c>
      <c r="C31" s="183"/>
      <c r="D31" s="183"/>
      <c r="E31" s="183"/>
      <c r="F31" s="183"/>
      <c r="G31" s="183"/>
      <c r="I31" s="163"/>
      <c r="J31" s="163"/>
    </row>
    <row r="32" ht="15" hidden="1" customHeight="1">
      <c r="B32" s="184" t="s">
        <v>115</v>
      </c>
      <c r="C32" s="184">
        <v>60.600000000000001</v>
      </c>
      <c r="D32" s="184">
        <v>57.670000000000002</v>
      </c>
      <c r="E32" s="184">
        <v>62.729999999999997</v>
      </c>
      <c r="F32" s="184">
        <v>84.790000000000006</v>
      </c>
      <c r="G32" s="184">
        <v>67.760000000000005</v>
      </c>
      <c r="I32" s="163"/>
      <c r="J32" s="163"/>
    </row>
    <row r="33" s="0" customFormat="1" ht="15" hidden="1" customHeight="1">
      <c r="B33" s="184" t="s">
        <v>116</v>
      </c>
      <c r="C33" s="184">
        <v>59.590000000000003</v>
      </c>
      <c r="D33" s="184">
        <v>56.539999999999999</v>
      </c>
      <c r="E33" s="184">
        <v>61.780000000000001</v>
      </c>
      <c r="F33" s="184">
        <v>84.200000000000003</v>
      </c>
      <c r="G33" s="184">
        <v>66.25</v>
      </c>
      <c r="I33" s="163"/>
      <c r="J33" s="163"/>
    </row>
    <row r="34" s="0" customFormat="1" ht="15" hidden="1" customHeight="1">
      <c r="B34" s="184" t="s">
        <v>117</v>
      </c>
      <c r="C34" s="184">
        <v>60.420000000000002</v>
      </c>
      <c r="D34" s="184">
        <v>57.439999999999998</v>
      </c>
      <c r="E34" s="184">
        <v>62.310000000000002</v>
      </c>
      <c r="F34" s="184">
        <v>82.959999999999994</v>
      </c>
      <c r="G34" s="184">
        <v>68.620000000000005</v>
      </c>
      <c r="I34" s="163"/>
      <c r="J34" s="163"/>
    </row>
    <row r="35" s="0" customFormat="1" ht="15" hidden="1" customHeight="1">
      <c r="B35" s="184" t="s">
        <v>118</v>
      </c>
      <c r="C35" s="184">
        <v>61.899999999999999</v>
      </c>
      <c r="D35" s="184">
        <v>58.119999999999997</v>
      </c>
      <c r="E35" s="184">
        <v>63.270000000000003</v>
      </c>
      <c r="F35" s="184">
        <v>85.040000000000006</v>
      </c>
      <c r="G35" s="184">
        <v>67.329999999999998</v>
      </c>
      <c r="I35" s="163"/>
      <c r="J35" s="163"/>
    </row>
    <row r="36" s="0" customFormat="1" ht="15" hidden="1" customHeight="1">
      <c r="B36" s="184" t="s">
        <v>119</v>
      </c>
      <c r="C36" s="184">
        <v>58.700000000000003</v>
      </c>
      <c r="D36" s="184">
        <v>56.969999999999999</v>
      </c>
      <c r="E36" s="184">
        <v>59.530000000000001</v>
      </c>
      <c r="F36" s="184">
        <v>77.969999999999999</v>
      </c>
      <c r="G36" s="184">
        <v>68.099999999999994</v>
      </c>
      <c r="I36" s="163"/>
      <c r="J36" s="163"/>
    </row>
    <row r="37" s="0" customFormat="1" ht="15" hidden="1" customHeight="1">
      <c r="B37" s="184" t="s">
        <v>120</v>
      </c>
      <c r="C37" s="184">
        <v>58.549999999999997</v>
      </c>
      <c r="D37" s="184">
        <v>55.229999999999997</v>
      </c>
      <c r="E37" s="184">
        <v>59.170000000000002</v>
      </c>
      <c r="F37" s="184">
        <v>83.950000000000003</v>
      </c>
      <c r="G37" s="184">
        <v>66.370000000000005</v>
      </c>
      <c r="I37" s="163"/>
      <c r="J37" s="163"/>
    </row>
    <row r="38" s="0" customFormat="1" ht="15" hidden="1" customHeight="1">
      <c r="B38" s="184" t="s">
        <v>121</v>
      </c>
      <c r="C38" s="184">
        <v>59.649999999999999</v>
      </c>
      <c r="D38" s="184">
        <v>57.219999999999999</v>
      </c>
      <c r="E38" s="184">
        <v>60.990000000000002</v>
      </c>
      <c r="F38" s="184">
        <v>82.060000000000002</v>
      </c>
      <c r="G38" s="184">
        <v>69.5</v>
      </c>
      <c r="I38" s="163"/>
      <c r="J38" s="163"/>
    </row>
    <row r="39" s="0" customFormat="1" ht="15" hidden="1" customHeight="1">
      <c r="B39" s="184" t="s">
        <v>122</v>
      </c>
      <c r="C39" s="184">
        <v>59.659999999999997</v>
      </c>
      <c r="D39" s="184">
        <v>56.439999999999998</v>
      </c>
      <c r="E39" s="184">
        <v>61.780000000000001</v>
      </c>
      <c r="F39" s="184">
        <v>84.140000000000001</v>
      </c>
      <c r="G39" s="184">
        <v>65.849999999999994</v>
      </c>
      <c r="I39" s="163"/>
      <c r="J39" s="163"/>
    </row>
    <row r="40" s="0" customFormat="1" ht="15" hidden="1" customHeight="1">
      <c r="B40" s="184" t="s">
        <v>123</v>
      </c>
      <c r="C40" s="184">
        <v>60.630000000000003</v>
      </c>
      <c r="D40" s="184">
        <v>57.32</v>
      </c>
      <c r="E40" s="184">
        <v>62.439999999999998</v>
      </c>
      <c r="F40" s="184">
        <v>86.569999999999993</v>
      </c>
      <c r="G40" s="184">
        <v>67.549999999999997</v>
      </c>
      <c r="I40" s="163"/>
      <c r="J40" s="163"/>
    </row>
    <row r="41" s="0" customFormat="1" ht="15" hidden="1" customHeight="1">
      <c r="B41" s="184" t="s">
        <v>124</v>
      </c>
      <c r="C41" s="184">
        <v>61.799999999999997</v>
      </c>
      <c r="D41" s="184">
        <v>57.579999999999998</v>
      </c>
      <c r="E41" s="184">
        <v>63.409999999999997</v>
      </c>
      <c r="F41" s="184">
        <v>85.099999999999994</v>
      </c>
      <c r="G41" s="184">
        <v>70.170000000000002</v>
      </c>
      <c r="I41" s="163"/>
      <c r="J41" s="163"/>
    </row>
    <row r="42" s="0" customFormat="1" ht="15" hidden="1" customHeight="1">
      <c r="B42" s="184" t="s">
        <v>125</v>
      </c>
      <c r="C42" s="184">
        <v>59.57</v>
      </c>
      <c r="D42" s="184">
        <v>56.799999999999997</v>
      </c>
      <c r="E42" s="184">
        <v>61.68</v>
      </c>
      <c r="F42" s="184">
        <v>85.540000000000006</v>
      </c>
      <c r="G42" s="184">
        <v>66.799999999999997</v>
      </c>
      <c r="I42" s="163"/>
      <c r="J42" s="163"/>
    </row>
    <row r="43" s="0" customFormat="1" ht="15" hidden="1" customHeight="1">
      <c r="B43" s="184" t="s">
        <v>126</v>
      </c>
      <c r="C43" s="184">
        <v>59.240000000000002</v>
      </c>
      <c r="D43" s="184">
        <v>56.43</v>
      </c>
      <c r="E43" s="184">
        <v>60.75</v>
      </c>
      <c r="F43" s="184">
        <v>85.180000000000007</v>
      </c>
      <c r="G43" s="184">
        <v>67.269999999999996</v>
      </c>
      <c r="I43" s="163"/>
      <c r="J43" s="163"/>
    </row>
    <row r="44" s="0" customFormat="1" ht="15" hidden="1" customHeight="1">
      <c r="B44" s="184" t="s">
        <v>127</v>
      </c>
      <c r="C44" s="184">
        <v>60.460000000000001</v>
      </c>
      <c r="D44" s="184">
        <v>57.520000000000003</v>
      </c>
      <c r="E44" s="184">
        <v>62.340000000000003</v>
      </c>
      <c r="F44" s="184">
        <v>84.5</v>
      </c>
      <c r="G44" s="184">
        <v>67.549999999999997</v>
      </c>
      <c r="I44" s="163"/>
      <c r="J44" s="163"/>
    </row>
    <row r="45" s="0" customFormat="1" ht="15" hidden="1" customHeight="1">
      <c r="B45" s="184" t="s">
        <v>128</v>
      </c>
      <c r="C45" s="184">
        <v>60.57</v>
      </c>
      <c r="D45" s="184">
        <v>57.520000000000003</v>
      </c>
      <c r="E45" s="184">
        <v>62.530000000000001</v>
      </c>
      <c r="F45" s="184">
        <v>82.290000000000006</v>
      </c>
      <c r="G45" s="184">
        <v>66.709999999999994</v>
      </c>
      <c r="I45" s="163"/>
      <c r="J45" s="163"/>
    </row>
    <row r="46" s="0" customFormat="1" ht="15" hidden="1" customHeight="1">
      <c r="B46" s="184" t="s">
        <v>129</v>
      </c>
      <c r="C46" s="184">
        <v>59.75</v>
      </c>
      <c r="D46" s="184">
        <v>56.740000000000002</v>
      </c>
      <c r="E46" s="184">
        <v>60.899999999999999</v>
      </c>
      <c r="F46" s="184">
        <v>84.549999999999997</v>
      </c>
      <c r="G46" s="184">
        <v>69.739999999999995</v>
      </c>
      <c r="I46" s="163"/>
      <c r="J46" s="163"/>
    </row>
    <row r="47" s="0" customFormat="1" ht="15" hidden="1" customHeight="1">
      <c r="B47" s="184" t="s">
        <v>130</v>
      </c>
      <c r="C47" s="184">
        <v>60.799999999999997</v>
      </c>
      <c r="D47" s="184">
        <v>57.210000000000001</v>
      </c>
      <c r="E47" s="184">
        <v>62.649999999999999</v>
      </c>
      <c r="F47" s="184">
        <v>85.079999999999998</v>
      </c>
      <c r="G47" s="184">
        <v>68.069999999999993</v>
      </c>
      <c r="I47" s="163"/>
      <c r="J47" s="163"/>
    </row>
    <row r="48" s="0" customFormat="1" ht="15" hidden="1" customHeight="1">
      <c r="B48" s="184" t="s">
        <v>131</v>
      </c>
      <c r="C48" s="184">
        <v>59.390000000000001</v>
      </c>
      <c r="D48" s="184">
        <v>56.159999999999997</v>
      </c>
      <c r="E48" s="184">
        <v>60.460000000000001</v>
      </c>
      <c r="F48" s="184">
        <v>81.280000000000001</v>
      </c>
      <c r="G48" s="184">
        <v>68.799999999999997</v>
      </c>
      <c r="I48" s="163"/>
      <c r="J48" s="163"/>
    </row>
    <row r="49" s="0" customFormat="1" ht="15" hidden="1" customHeight="1">
      <c r="B49" s="184" t="s">
        <v>132</v>
      </c>
      <c r="C49" s="184">
        <v>64.109999999999999</v>
      </c>
      <c r="D49" s="184">
        <v>58.590000000000003</v>
      </c>
      <c r="E49" s="184">
        <v>65.159999999999997</v>
      </c>
      <c r="F49" s="184">
        <v>86.290000000000006</v>
      </c>
      <c r="G49" s="184">
        <v>70.930000000000007</v>
      </c>
      <c r="I49" s="163"/>
      <c r="J49" s="163"/>
    </row>
    <row r="50" s="0" customFormat="1" ht="15" hidden="1" customHeight="1">
      <c r="B50" s="183" t="s">
        <v>133</v>
      </c>
      <c r="C50" s="183">
        <v>61.530000000000001</v>
      </c>
      <c r="D50" s="183">
        <v>58.530000000000001</v>
      </c>
      <c r="E50" s="183">
        <v>63.409999999999997</v>
      </c>
      <c r="F50" s="183">
        <v>87.549999999999997</v>
      </c>
      <c r="G50" s="183">
        <v>73.480000000000004</v>
      </c>
      <c r="I50" s="163"/>
      <c r="J50" s="163"/>
    </row>
    <row r="51" s="0" customFormat="1" ht="15" hidden="1" customHeight="1">
      <c r="B51" s="183" t="s">
        <v>114</v>
      </c>
      <c r="C51" s="183"/>
      <c r="D51" s="183"/>
      <c r="E51" s="183"/>
      <c r="F51" s="183"/>
      <c r="G51" s="183"/>
      <c r="I51" s="163"/>
      <c r="J51" s="163"/>
    </row>
    <row r="52" s="0" customFormat="1" ht="15" hidden="1" customHeight="1">
      <c r="B52" s="184" t="s">
        <v>134</v>
      </c>
      <c r="C52" s="184">
        <v>61.289999999999999</v>
      </c>
      <c r="D52" s="184">
        <v>58.200000000000003</v>
      </c>
      <c r="E52" s="184">
        <v>62.899999999999999</v>
      </c>
      <c r="F52" s="184">
        <v>87.530000000000001</v>
      </c>
      <c r="G52" s="184">
        <v>72.689999999999998</v>
      </c>
      <c r="I52" s="163"/>
      <c r="J52" s="163"/>
    </row>
    <row r="53" s="0" customFormat="1" ht="15" hidden="1" customHeight="1">
      <c r="B53" s="184" t="s">
        <v>135</v>
      </c>
      <c r="C53" s="184">
        <v>58.450000000000003</v>
      </c>
      <c r="D53" s="184">
        <v>56.469999999999999</v>
      </c>
      <c r="E53" s="184">
        <v>60.359999999999999</v>
      </c>
      <c r="F53" s="184">
        <v>86.989999999999995</v>
      </c>
      <c r="G53" s="184">
        <v>71.239999999999995</v>
      </c>
      <c r="I53" s="163"/>
      <c r="J53" s="163"/>
    </row>
    <row r="54" s="0" customFormat="1" ht="15" hidden="1" customHeight="1">
      <c r="B54" s="184" t="s">
        <v>136</v>
      </c>
      <c r="C54" s="184">
        <v>61.43</v>
      </c>
      <c r="D54" s="184">
        <v>58.659999999999997</v>
      </c>
      <c r="E54" s="184">
        <v>63.609999999999999</v>
      </c>
      <c r="F54" s="184">
        <v>86.549999999999997</v>
      </c>
      <c r="G54" s="184">
        <v>73.870000000000005</v>
      </c>
      <c r="I54" s="163"/>
      <c r="J54" s="163"/>
    </row>
    <row r="55" s="0" customFormat="1" ht="15" hidden="1" customHeight="1">
      <c r="B55" s="184" t="s">
        <v>137</v>
      </c>
      <c r="C55" s="184">
        <v>63.810000000000002</v>
      </c>
      <c r="D55" s="184">
        <v>61.75</v>
      </c>
      <c r="E55" s="184">
        <v>67.370000000000005</v>
      </c>
      <c r="F55" s="184" t="s">
        <v>138</v>
      </c>
      <c r="G55" s="184">
        <v>76.739999999999995</v>
      </c>
      <c r="I55" s="163"/>
      <c r="J55" s="163"/>
    </row>
    <row r="56" s="0" customFormat="1" ht="15" hidden="1" customHeight="1">
      <c r="B56" s="184" t="s">
        <v>139</v>
      </c>
      <c r="C56" s="184"/>
      <c r="D56" s="184"/>
      <c r="E56" s="184"/>
      <c r="F56" s="184"/>
      <c r="G56" s="184"/>
      <c r="I56" s="163"/>
      <c r="J56" s="163"/>
    </row>
    <row r="57" s="0" customFormat="1" ht="15" hidden="1" customHeight="1">
      <c r="B57" s="184" t="s">
        <v>140</v>
      </c>
      <c r="C57" s="184">
        <v>61.329999999999998</v>
      </c>
      <c r="D57" s="184">
        <v>58.5</v>
      </c>
      <c r="E57" s="184">
        <v>63.479999999999997</v>
      </c>
      <c r="F57" s="184">
        <v>86.549999999999997</v>
      </c>
      <c r="G57" s="184">
        <v>73.730000000000004</v>
      </c>
      <c r="I57" s="163"/>
      <c r="J57" s="163"/>
    </row>
    <row r="58" s="0" customFormat="1" ht="15" hidden="1" customHeight="1">
      <c r="B58" s="184" t="s">
        <v>141</v>
      </c>
      <c r="C58" s="184"/>
      <c r="D58" s="184"/>
      <c r="E58" s="184"/>
      <c r="F58" s="184"/>
      <c r="G58" s="184"/>
      <c r="I58" s="163"/>
      <c r="J58" s="163"/>
    </row>
    <row r="59" s="0" customFormat="1" ht="15" hidden="1" customHeight="1">
      <c r="B59" s="184" t="s">
        <v>142</v>
      </c>
      <c r="C59" s="184">
        <v>60.68</v>
      </c>
      <c r="D59" s="184">
        <v>58</v>
      </c>
      <c r="E59" s="184">
        <v>62.159999999999997</v>
      </c>
      <c r="F59" s="184">
        <v>82.849999999999994</v>
      </c>
      <c r="G59" s="184">
        <v>72.420000000000002</v>
      </c>
      <c r="I59" s="163"/>
      <c r="J59" s="163"/>
    </row>
    <row r="60" s="0" customFormat="1" ht="15" hidden="1" customHeight="1">
      <c r="B60" s="184" t="s">
        <v>143</v>
      </c>
      <c r="C60" s="184">
        <v>64.480000000000004</v>
      </c>
      <c r="D60" s="184">
        <v>61.869999999999997</v>
      </c>
      <c r="E60" s="184">
        <v>65.349999999999994</v>
      </c>
      <c r="F60" s="184">
        <v>89.450000000000003</v>
      </c>
      <c r="G60" s="184">
        <v>71.609999999999999</v>
      </c>
      <c r="I60" s="163"/>
      <c r="J60" s="163"/>
    </row>
    <row r="61" s="0" customFormat="1" ht="15" hidden="1" customHeight="1">
      <c r="B61" s="184" t="s">
        <v>144</v>
      </c>
      <c r="C61" s="184">
        <v>60.840000000000003</v>
      </c>
      <c r="D61" s="184">
        <v>57.920000000000002</v>
      </c>
      <c r="E61" s="184">
        <v>62.509999999999998</v>
      </c>
      <c r="F61" s="184">
        <v>87.680000000000007</v>
      </c>
      <c r="G61" s="184">
        <v>70.890000000000001</v>
      </c>
      <c r="I61" s="163"/>
      <c r="J61" s="163"/>
    </row>
    <row r="62" s="0" customFormat="1" ht="15" hidden="1" customHeight="1">
      <c r="B62" s="184" t="s">
        <v>145</v>
      </c>
      <c r="C62" s="184">
        <v>64.590000000000003</v>
      </c>
      <c r="D62" s="184">
        <v>61.439999999999998</v>
      </c>
      <c r="E62" s="184">
        <v>65.709999999999994</v>
      </c>
      <c r="F62" s="184">
        <v>85.700000000000003</v>
      </c>
      <c r="G62" s="184">
        <v>77.980000000000004</v>
      </c>
      <c r="I62" s="163"/>
      <c r="J62" s="163"/>
    </row>
    <row r="63" s="0" customFormat="1" ht="15" hidden="1" customHeight="1">
      <c r="B63" s="184" t="s">
        <v>146</v>
      </c>
      <c r="C63" s="184">
        <v>61.030000000000001</v>
      </c>
      <c r="D63" s="184">
        <v>58</v>
      </c>
      <c r="E63" s="184">
        <v>61.899999999999999</v>
      </c>
      <c r="F63" s="184">
        <v>88.060000000000002</v>
      </c>
      <c r="G63" s="184">
        <v>70.900000000000006</v>
      </c>
      <c r="I63" s="163"/>
      <c r="J63" s="163"/>
    </row>
    <row r="64" s="0" customFormat="1" ht="15" hidden="1" customHeight="1">
      <c r="B64" s="184" t="s">
        <v>147</v>
      </c>
      <c r="C64" s="184">
        <v>60.479999999999997</v>
      </c>
      <c r="D64" s="184">
        <v>58.210000000000001</v>
      </c>
      <c r="E64" s="184">
        <v>62.25</v>
      </c>
      <c r="F64" s="184">
        <v>86.079999999999998</v>
      </c>
      <c r="G64" s="184">
        <v>71.700000000000003</v>
      </c>
      <c r="I64" s="163"/>
      <c r="J64" s="163"/>
    </row>
    <row r="65" s="0" customFormat="1" ht="15" hidden="1" customHeight="1">
      <c r="B65" s="184" t="s">
        <v>148</v>
      </c>
      <c r="C65" s="184">
        <v>61.829999999999998</v>
      </c>
      <c r="D65" s="184">
        <v>58.520000000000003</v>
      </c>
      <c r="E65" s="184">
        <v>63.649999999999999</v>
      </c>
      <c r="F65" s="184">
        <v>88.120000000000005</v>
      </c>
      <c r="G65" s="184">
        <v>71.569999999999993</v>
      </c>
      <c r="I65" s="163"/>
      <c r="J65" s="163"/>
    </row>
    <row r="66" s="0" customFormat="1" ht="15" hidden="1" customHeight="1">
      <c r="B66" s="183" t="s">
        <v>149</v>
      </c>
      <c r="C66" s="183">
        <v>62.369999999999997</v>
      </c>
      <c r="D66" s="183">
        <v>58.5</v>
      </c>
      <c r="E66" s="183">
        <v>64.870000000000005</v>
      </c>
      <c r="F66" s="183">
        <v>84.909999999999997</v>
      </c>
      <c r="G66" s="183">
        <v>68.5</v>
      </c>
      <c r="I66" s="163"/>
      <c r="J66" s="163"/>
    </row>
    <row r="67" s="0" customFormat="1" ht="15" hidden="1" customHeight="1">
      <c r="B67" s="183" t="s">
        <v>114</v>
      </c>
      <c r="C67" s="183"/>
      <c r="D67" s="183"/>
      <c r="E67" s="183"/>
      <c r="F67" s="183"/>
      <c r="G67" s="183"/>
      <c r="I67" s="163"/>
      <c r="J67" s="163"/>
    </row>
    <row r="68" s="0" customFormat="1" ht="15" hidden="1" customHeight="1">
      <c r="B68" s="184" t="s">
        <v>150</v>
      </c>
      <c r="C68" s="184">
        <v>63.719999999999999</v>
      </c>
      <c r="D68" s="184">
        <v>59.5</v>
      </c>
      <c r="E68" s="184">
        <v>65.510000000000005</v>
      </c>
      <c r="F68" s="184">
        <v>90.189999999999998</v>
      </c>
      <c r="G68" s="184">
        <v>68.010000000000005</v>
      </c>
      <c r="I68" s="163"/>
      <c r="J68" s="163"/>
    </row>
    <row r="69" s="0" customFormat="1" ht="15" hidden="1" customHeight="1">
      <c r="B69" s="184" t="s">
        <v>151</v>
      </c>
      <c r="C69" s="184">
        <v>61.32</v>
      </c>
      <c r="D69" s="184">
        <v>58.229999999999997</v>
      </c>
      <c r="E69" s="184">
        <v>63.68</v>
      </c>
      <c r="F69" s="184">
        <v>85.859999999999999</v>
      </c>
      <c r="G69" s="184">
        <v>67.209999999999994</v>
      </c>
      <c r="I69" s="163"/>
      <c r="J69" s="163"/>
    </row>
    <row r="70" s="0" customFormat="1" ht="15" hidden="1" customHeight="1">
      <c r="B70" s="184" t="s">
        <v>152</v>
      </c>
      <c r="C70" s="184">
        <v>67.290000000000006</v>
      </c>
      <c r="D70" s="184">
        <v>61.950000000000003</v>
      </c>
      <c r="E70" s="184">
        <v>69.400000000000006</v>
      </c>
      <c r="F70" s="184">
        <v>91.989999999999995</v>
      </c>
      <c r="G70" s="184">
        <v>71.480000000000004</v>
      </c>
      <c r="I70" s="163"/>
      <c r="J70" s="163"/>
    </row>
    <row r="71" s="0" customFormat="1" ht="15" hidden="1" customHeight="1">
      <c r="B71" s="184" t="s">
        <v>153</v>
      </c>
      <c r="C71" s="184">
        <v>61.780000000000001</v>
      </c>
      <c r="D71" s="184">
        <v>58.740000000000002</v>
      </c>
      <c r="E71" s="184">
        <v>64.719999999999999</v>
      </c>
      <c r="F71" s="184">
        <v>85.079999999999998</v>
      </c>
      <c r="G71" s="184">
        <v>67.659999999999997</v>
      </c>
      <c r="I71" s="163"/>
      <c r="J71" s="163"/>
    </row>
    <row r="72" s="0" customFormat="1" ht="15" hidden="1" customHeight="1">
      <c r="B72" s="184" t="s">
        <v>154</v>
      </c>
      <c r="C72" s="184">
        <v>61.549999999999997</v>
      </c>
      <c r="D72" s="184">
        <v>58.659999999999997</v>
      </c>
      <c r="E72" s="184">
        <v>63.869999999999997</v>
      </c>
      <c r="F72" s="184">
        <v>86.519999999999996</v>
      </c>
      <c r="G72" s="184">
        <v>68.670000000000002</v>
      </c>
      <c r="I72" s="163"/>
      <c r="J72" s="163"/>
    </row>
    <row r="73" s="0" customFormat="1" ht="15" hidden="1" customHeight="1">
      <c r="B73" s="184" t="s">
        <v>155</v>
      </c>
      <c r="C73" s="184">
        <v>61.530000000000001</v>
      </c>
      <c r="D73" s="184">
        <v>58.189999999999998</v>
      </c>
      <c r="E73" s="184">
        <v>64.569999999999993</v>
      </c>
      <c r="F73" s="184">
        <v>85.25</v>
      </c>
      <c r="G73" s="184">
        <v>68.510000000000005</v>
      </c>
      <c r="I73" s="163"/>
      <c r="J73" s="163"/>
    </row>
    <row r="74" s="0" customFormat="1" ht="15" hidden="1" customHeight="1">
      <c r="B74" s="184" t="s">
        <v>156</v>
      </c>
      <c r="C74" s="184">
        <v>61.840000000000003</v>
      </c>
      <c r="D74" s="184">
        <v>57.590000000000003</v>
      </c>
      <c r="E74" s="184">
        <v>64.019999999999996</v>
      </c>
      <c r="F74" s="184">
        <v>82.739999999999995</v>
      </c>
      <c r="G74" s="184">
        <v>66.909999999999997</v>
      </c>
      <c r="I74" s="163"/>
      <c r="J74" s="163"/>
    </row>
    <row r="75" s="0" customFormat="1" ht="15" hidden="1" customHeight="1">
      <c r="B75" s="184" t="s">
        <v>157</v>
      </c>
      <c r="C75" s="184">
        <v>68.159999999999997</v>
      </c>
      <c r="D75" s="184">
        <v>61.829999999999998</v>
      </c>
      <c r="E75" s="184">
        <v>69.469999999999999</v>
      </c>
      <c r="F75" s="184">
        <v>90.870000000000005</v>
      </c>
      <c r="G75" s="184">
        <v>71.640000000000001</v>
      </c>
      <c r="I75" s="163"/>
      <c r="J75" s="163"/>
    </row>
    <row r="76" s="0" customFormat="1" ht="15" hidden="1" customHeight="1">
      <c r="B76" s="183" t="s">
        <v>158</v>
      </c>
      <c r="C76" s="183">
        <v>61.25</v>
      </c>
      <c r="D76" s="183">
        <v>57.390000000000001</v>
      </c>
      <c r="E76" s="183">
        <v>62.640000000000001</v>
      </c>
      <c r="F76" s="183">
        <v>83.790000000000006</v>
      </c>
      <c r="G76" s="183">
        <v>65.700000000000003</v>
      </c>
      <c r="I76" s="163"/>
      <c r="J76" s="163"/>
    </row>
    <row r="77" s="0" customFormat="1" ht="15" hidden="1" customHeight="1">
      <c r="B77" s="183" t="s">
        <v>114</v>
      </c>
      <c r="C77" s="183"/>
      <c r="D77" s="183"/>
      <c r="E77" s="183"/>
      <c r="F77" s="183"/>
      <c r="G77" s="183"/>
      <c r="I77" s="163"/>
      <c r="J77" s="163"/>
    </row>
    <row r="78" s="0" customFormat="1" ht="15" hidden="1" customHeight="1">
      <c r="B78" s="184" t="s">
        <v>159</v>
      </c>
      <c r="C78" s="184">
        <v>59.789999999999999</v>
      </c>
      <c r="D78" s="184">
        <v>55.289999999999999</v>
      </c>
      <c r="E78" s="184">
        <v>61.090000000000003</v>
      </c>
      <c r="F78" s="184">
        <v>80.620000000000005</v>
      </c>
      <c r="G78" s="184">
        <v>62.219999999999999</v>
      </c>
      <c r="I78" s="163"/>
      <c r="J78" s="163"/>
    </row>
    <row r="79" s="0" customFormat="1" ht="15" hidden="1" customHeight="1">
      <c r="B79" s="184" t="s">
        <v>160</v>
      </c>
      <c r="C79" s="184">
        <v>58.619999999999997</v>
      </c>
      <c r="D79" s="184">
        <v>55.810000000000002</v>
      </c>
      <c r="E79" s="184">
        <v>59.420000000000002</v>
      </c>
      <c r="F79" s="184">
        <v>84.599999999999994</v>
      </c>
      <c r="G79" s="184">
        <v>64.379999999999995</v>
      </c>
      <c r="I79" s="163"/>
      <c r="J79" s="163"/>
    </row>
    <row r="80" s="0" customFormat="1" ht="15" hidden="1" customHeight="1">
      <c r="B80" s="184" t="s">
        <v>161</v>
      </c>
      <c r="C80" s="184">
        <v>61.859999999999999</v>
      </c>
      <c r="D80" s="184">
        <v>57.920000000000002</v>
      </c>
      <c r="E80" s="184">
        <v>62.890000000000001</v>
      </c>
      <c r="F80" s="184">
        <v>83.810000000000002</v>
      </c>
      <c r="G80" s="184">
        <v>65.780000000000001</v>
      </c>
      <c r="I80" s="163"/>
      <c r="J80" s="163"/>
    </row>
    <row r="81" ht="15" hidden="1" customHeight="1">
      <c r="B81" s="184" t="s">
        <v>162</v>
      </c>
      <c r="C81" s="184">
        <v>62.439999999999998</v>
      </c>
      <c r="D81" s="184">
        <v>58.030000000000001</v>
      </c>
      <c r="E81" s="184">
        <v>63.299999999999997</v>
      </c>
      <c r="F81" s="184">
        <v>88.549999999999997</v>
      </c>
      <c r="G81" s="184">
        <v>66.260000000000005</v>
      </c>
      <c r="I81" s="163"/>
      <c r="J81" s="163"/>
    </row>
    <row r="82" ht="15" hidden="1" customHeight="1">
      <c r="B82" s="184" t="s">
        <v>163</v>
      </c>
      <c r="C82" s="184">
        <v>60.469999999999999</v>
      </c>
      <c r="D82" s="184">
        <v>56.950000000000003</v>
      </c>
      <c r="E82" s="184">
        <v>62.030000000000001</v>
      </c>
      <c r="F82" s="184">
        <v>84.890000000000001</v>
      </c>
      <c r="G82" s="184">
        <v>64.859999999999999</v>
      </c>
      <c r="I82" s="163"/>
      <c r="J82" s="163"/>
    </row>
    <row r="83" ht="15" hidden="1" customHeight="1">
      <c r="B83" s="184" t="s">
        <v>164</v>
      </c>
      <c r="C83" s="184">
        <v>58.600000000000001</v>
      </c>
      <c r="D83" s="184">
        <v>54.890000000000001</v>
      </c>
      <c r="E83" s="184">
        <v>59.740000000000002</v>
      </c>
      <c r="F83" s="184">
        <v>78.599999999999994</v>
      </c>
      <c r="G83" s="184">
        <v>62.93</v>
      </c>
      <c r="I83" s="163"/>
      <c r="J83" s="163"/>
    </row>
    <row r="84" ht="15" hidden="1" customHeight="1">
      <c r="B84" s="184" t="s">
        <v>165</v>
      </c>
      <c r="C84" s="184">
        <v>62.490000000000002</v>
      </c>
      <c r="D84" s="184">
        <v>58.780000000000001</v>
      </c>
      <c r="E84" s="184">
        <v>64.879999999999995</v>
      </c>
      <c r="F84" s="184">
        <v>87.370000000000005</v>
      </c>
      <c r="G84" s="184">
        <v>68.689999999999998</v>
      </c>
      <c r="I84" s="163"/>
      <c r="J84" s="163"/>
    </row>
    <row r="85" ht="15" hidden="1" customHeight="1">
      <c r="B85" s="183" t="s">
        <v>166</v>
      </c>
      <c r="C85" s="183">
        <v>59.060000000000002</v>
      </c>
      <c r="D85" s="183">
        <v>56.469999999999999</v>
      </c>
      <c r="E85" s="183">
        <v>61.109999999999999</v>
      </c>
      <c r="F85" s="183">
        <v>84.129999999999995</v>
      </c>
      <c r="G85" s="183">
        <v>68.519999999999996</v>
      </c>
      <c r="I85" s="163"/>
      <c r="J85" s="163"/>
    </row>
    <row r="86" ht="15" hidden="1" customHeight="1">
      <c r="B86" s="183" t="s">
        <v>114</v>
      </c>
      <c r="C86" s="183"/>
      <c r="D86" s="183"/>
      <c r="E86" s="183"/>
      <c r="F86" s="183"/>
      <c r="G86" s="183"/>
      <c r="I86" s="163"/>
      <c r="J86" s="163"/>
    </row>
    <row r="87" ht="15" hidden="1" customHeight="1">
      <c r="B87" s="184" t="s">
        <v>167</v>
      </c>
      <c r="C87" s="184">
        <v>58.899999999999999</v>
      </c>
      <c r="D87" s="184">
        <v>56.549999999999997</v>
      </c>
      <c r="E87" s="184">
        <v>61</v>
      </c>
      <c r="F87" s="184">
        <v>82.459999999999994</v>
      </c>
      <c r="G87" s="184">
        <v>68.769999999999996</v>
      </c>
      <c r="I87" s="163"/>
      <c r="J87" s="163"/>
    </row>
    <row r="88" ht="15" hidden="1" customHeight="1">
      <c r="B88" s="184" t="s">
        <v>168</v>
      </c>
      <c r="C88" s="184">
        <v>59.289999999999999</v>
      </c>
      <c r="D88" s="184">
        <v>56.340000000000003</v>
      </c>
      <c r="E88" s="184">
        <v>60.990000000000002</v>
      </c>
      <c r="F88" s="184">
        <v>85.209999999999994</v>
      </c>
      <c r="G88" s="184">
        <v>67.109999999999999</v>
      </c>
      <c r="I88" s="163"/>
      <c r="J88" s="163"/>
    </row>
    <row r="89" ht="15" hidden="1" customHeight="1">
      <c r="B89" s="184" t="s">
        <v>169</v>
      </c>
      <c r="C89" s="184">
        <v>58.969999999999999</v>
      </c>
      <c r="D89" s="184">
        <v>56.350000000000001</v>
      </c>
      <c r="E89" s="184">
        <v>61.109999999999999</v>
      </c>
      <c r="F89" s="184">
        <v>83.890000000000001</v>
      </c>
      <c r="G89" s="184">
        <v>67.790000000000006</v>
      </c>
      <c r="I89" s="163"/>
      <c r="J89" s="163"/>
    </row>
    <row r="90" ht="15" hidden="1" customHeight="1">
      <c r="B90" s="184" t="s">
        <v>170</v>
      </c>
      <c r="C90" s="184">
        <v>57.289999999999999</v>
      </c>
      <c r="D90" s="184">
        <v>55.009999999999998</v>
      </c>
      <c r="E90" s="184">
        <v>59.100000000000001</v>
      </c>
      <c r="F90" s="184">
        <v>82.030000000000001</v>
      </c>
      <c r="G90" s="184">
        <v>66.689999999999998</v>
      </c>
      <c r="I90" s="163"/>
      <c r="J90" s="163"/>
    </row>
    <row r="91" ht="15" hidden="1" customHeight="1">
      <c r="B91" s="184" t="s">
        <v>171</v>
      </c>
      <c r="C91" s="184">
        <v>59.520000000000003</v>
      </c>
      <c r="D91" s="184">
        <v>57.07</v>
      </c>
      <c r="E91" s="184">
        <v>61.579999999999998</v>
      </c>
      <c r="F91" s="184">
        <v>87.010000000000005</v>
      </c>
      <c r="G91" s="184">
        <v>69.989999999999995</v>
      </c>
      <c r="I91" s="163"/>
      <c r="J91" s="163"/>
    </row>
    <row r="92" ht="15" hidden="1" customHeight="1">
      <c r="B92" s="184" t="s">
        <v>172</v>
      </c>
      <c r="C92" s="184">
        <v>59.340000000000003</v>
      </c>
      <c r="D92" s="184">
        <v>56.280000000000001</v>
      </c>
      <c r="E92" s="184">
        <v>61.140000000000001</v>
      </c>
      <c r="F92" s="184">
        <v>84.090000000000003</v>
      </c>
      <c r="G92" s="184">
        <v>67</v>
      </c>
      <c r="I92" s="163"/>
      <c r="J92" s="163"/>
    </row>
    <row r="93" ht="15" customHeight="1">
      <c r="A93" s="141"/>
      <c r="B93" s="185" t="s">
        <v>173</v>
      </c>
      <c r="C93" s="172">
        <v>60.240000000000002</v>
      </c>
      <c r="D93" s="172">
        <v>57.270000000000003</v>
      </c>
      <c r="E93" s="172">
        <v>62.240000000000002</v>
      </c>
      <c r="F93" s="172">
        <v>86</v>
      </c>
      <c r="G93" s="172">
        <v>71.900000000000006</v>
      </c>
      <c r="H93" s="141"/>
      <c r="I93" s="163"/>
      <c r="J93" s="163"/>
      <c r="K93" s="141"/>
      <c r="L93" s="141"/>
      <c r="M93" s="141"/>
      <c r="N93" s="141"/>
    </row>
    <row r="94" ht="15" hidden="1" customHeight="1">
      <c r="B94" s="184" t="s">
        <v>174</v>
      </c>
      <c r="C94" s="184">
        <v>59.229999999999997</v>
      </c>
      <c r="D94" s="184">
        <v>56.880000000000003</v>
      </c>
      <c r="E94" s="184">
        <v>62.030000000000001</v>
      </c>
      <c r="F94" s="184">
        <v>87.920000000000002</v>
      </c>
      <c r="G94" s="184">
        <v>69.180000000000007</v>
      </c>
      <c r="I94" s="163"/>
      <c r="J94" s="163"/>
    </row>
    <row r="95" ht="15" hidden="1" customHeight="1">
      <c r="B95" s="184" t="s">
        <v>175</v>
      </c>
      <c r="C95" s="184">
        <v>60.560000000000002</v>
      </c>
      <c r="D95" s="184">
        <v>57.490000000000002</v>
      </c>
      <c r="E95" s="184">
        <v>62.200000000000003</v>
      </c>
      <c r="F95" s="184">
        <v>83.939999999999998</v>
      </c>
      <c r="G95" s="184">
        <v>68.290000000000006</v>
      </c>
      <c r="I95" s="163"/>
      <c r="J95" s="163"/>
    </row>
    <row r="96" ht="15" hidden="1" customHeight="1">
      <c r="B96" s="184" t="s">
        <v>176</v>
      </c>
      <c r="C96" s="184">
        <v>58.689999999999998</v>
      </c>
      <c r="D96" s="184">
        <v>56.780000000000001</v>
      </c>
      <c r="E96" s="184">
        <v>61.189999999999998</v>
      </c>
      <c r="F96" s="184">
        <v>82.959999999999994</v>
      </c>
      <c r="G96" s="184">
        <v>69.200000000000003</v>
      </c>
      <c r="I96" s="163"/>
      <c r="J96" s="163"/>
    </row>
    <row r="97" ht="15" hidden="1" customHeight="1">
      <c r="B97" s="184" t="s">
        <v>177</v>
      </c>
      <c r="C97" s="184">
        <v>59.859999999999999</v>
      </c>
      <c r="D97" s="184">
        <v>57.43</v>
      </c>
      <c r="E97" s="184">
        <v>61.490000000000002</v>
      </c>
      <c r="F97" s="184">
        <v>86.519999999999996</v>
      </c>
      <c r="G97" s="184">
        <v>68.560000000000002</v>
      </c>
      <c r="I97" s="163"/>
      <c r="J97" s="163"/>
    </row>
    <row r="98" ht="15" hidden="1" customHeight="1">
      <c r="B98" s="184" t="s">
        <v>178</v>
      </c>
      <c r="C98" s="184">
        <v>58.689999999999998</v>
      </c>
      <c r="D98" s="184">
        <v>55.799999999999997</v>
      </c>
      <c r="E98" s="184">
        <v>60.950000000000003</v>
      </c>
      <c r="F98" s="184">
        <v>85.319999999999993</v>
      </c>
      <c r="G98" s="184">
        <v>67.879999999999995</v>
      </c>
      <c r="I98" s="163"/>
      <c r="J98" s="163"/>
    </row>
    <row r="99" ht="15" hidden="1" customHeight="1">
      <c r="B99" s="184" t="s">
        <v>179</v>
      </c>
      <c r="C99" s="184">
        <v>59.530000000000001</v>
      </c>
      <c r="D99" s="184">
        <v>57.32</v>
      </c>
      <c r="E99" s="184">
        <v>61.740000000000002</v>
      </c>
      <c r="F99" s="184">
        <v>85.189999999999998</v>
      </c>
      <c r="G99" s="184">
        <v>68.670000000000002</v>
      </c>
      <c r="I99" s="163"/>
      <c r="J99" s="163"/>
    </row>
    <row r="100" ht="15" hidden="1" customHeight="1">
      <c r="B100" s="184" t="s">
        <v>180</v>
      </c>
      <c r="C100" s="184">
        <v>58.149999999999999</v>
      </c>
      <c r="D100" s="184">
        <v>55.729999999999997</v>
      </c>
      <c r="E100" s="184">
        <v>60.090000000000003</v>
      </c>
      <c r="F100" s="184">
        <v>84.849999999999994</v>
      </c>
      <c r="G100" s="184">
        <v>66.950000000000003</v>
      </c>
      <c r="I100" s="163"/>
      <c r="J100" s="163"/>
    </row>
    <row r="101" ht="15" hidden="1" customHeight="1">
      <c r="B101" s="183" t="s">
        <v>181</v>
      </c>
      <c r="C101" s="183">
        <v>59.020000000000003</v>
      </c>
      <c r="D101" s="183">
        <v>56.100000000000001</v>
      </c>
      <c r="E101" s="183">
        <v>60.890000000000001</v>
      </c>
      <c r="F101" s="183">
        <v>82.459999999999994</v>
      </c>
      <c r="G101" s="183">
        <v>71.530000000000001</v>
      </c>
      <c r="I101" s="163"/>
      <c r="J101" s="163"/>
    </row>
    <row r="102" ht="15" hidden="1" customHeight="1">
      <c r="B102" s="183" t="s">
        <v>114</v>
      </c>
      <c r="C102" s="183"/>
      <c r="D102" s="183"/>
      <c r="E102" s="183"/>
      <c r="F102" s="183"/>
      <c r="G102" s="183"/>
      <c r="I102" s="163"/>
      <c r="J102" s="163"/>
    </row>
    <row r="103" ht="15" hidden="1" customHeight="1">
      <c r="B103" s="184" t="s">
        <v>182</v>
      </c>
      <c r="C103" s="184">
        <v>56.469999999999999</v>
      </c>
      <c r="D103" s="184">
        <v>54.460000000000001</v>
      </c>
      <c r="E103" s="184">
        <v>59.460000000000001</v>
      </c>
      <c r="F103" s="184">
        <v>81.079999999999998</v>
      </c>
      <c r="G103" s="184">
        <v>69.950000000000003</v>
      </c>
      <c r="I103" s="163"/>
      <c r="J103" s="163"/>
    </row>
    <row r="104" ht="15" hidden="1" customHeight="1">
      <c r="B104" s="184" t="s">
        <v>183</v>
      </c>
      <c r="C104" s="184">
        <v>59.979999999999997</v>
      </c>
      <c r="D104" s="184">
        <v>57.07</v>
      </c>
      <c r="E104" s="184">
        <v>61.450000000000003</v>
      </c>
      <c r="F104" s="184">
        <v>82.920000000000002</v>
      </c>
      <c r="G104" s="184">
        <v>71.290000000000006</v>
      </c>
      <c r="I104" s="163"/>
      <c r="J104" s="163"/>
    </row>
    <row r="105" ht="15" hidden="1" customHeight="1">
      <c r="B105" s="184" t="s">
        <v>184</v>
      </c>
      <c r="C105" s="184">
        <v>59.880000000000003</v>
      </c>
      <c r="D105" s="184">
        <v>56.880000000000003</v>
      </c>
      <c r="E105" s="184">
        <v>61.609999999999999</v>
      </c>
      <c r="F105" s="184">
        <v>82.700000000000003</v>
      </c>
      <c r="G105" s="184">
        <v>75.549999999999997</v>
      </c>
      <c r="I105" s="163"/>
      <c r="J105" s="163"/>
    </row>
    <row r="106" ht="15" hidden="1" customHeight="1">
      <c r="B106" s="184" t="s">
        <v>137</v>
      </c>
      <c r="C106" s="184">
        <v>60.340000000000003</v>
      </c>
      <c r="D106" s="184">
        <v>57.25</v>
      </c>
      <c r="E106" s="184">
        <v>61.689999999999998</v>
      </c>
      <c r="F106" s="184">
        <v>83.299999999999997</v>
      </c>
      <c r="G106" s="184">
        <v>76.019999999999996</v>
      </c>
      <c r="I106" s="163"/>
      <c r="J106" s="163"/>
    </row>
    <row r="107" ht="15" hidden="1" customHeight="1">
      <c r="B107" s="184" t="s">
        <v>185</v>
      </c>
      <c r="C107" s="184"/>
      <c r="D107" s="184"/>
      <c r="E107" s="184"/>
      <c r="F107" s="184"/>
      <c r="G107" s="184"/>
      <c r="I107" s="163"/>
      <c r="J107" s="163"/>
    </row>
    <row r="108" ht="15" hidden="1" customHeight="1">
      <c r="A108" s="141"/>
      <c r="B108" s="186" t="s">
        <v>186</v>
      </c>
      <c r="C108" s="186"/>
      <c r="D108" s="186"/>
      <c r="E108" s="186"/>
      <c r="F108" s="186"/>
      <c r="G108" s="186"/>
      <c r="H108" s="141"/>
      <c r="I108" s="163"/>
      <c r="J108" s="163"/>
      <c r="K108" s="141"/>
      <c r="L108" s="141"/>
      <c r="M108" s="141"/>
      <c r="N108" s="141"/>
    </row>
    <row r="109" ht="15" hidden="1" customHeight="1">
      <c r="B109" s="184" t="s">
        <v>187</v>
      </c>
      <c r="C109" s="184">
        <v>58.890000000000001</v>
      </c>
      <c r="D109" s="184">
        <v>56.649999999999999</v>
      </c>
      <c r="E109" s="184">
        <v>60.479999999999997</v>
      </c>
      <c r="F109" s="184">
        <v>82.719999999999999</v>
      </c>
      <c r="G109" s="184">
        <v>76.590000000000003</v>
      </c>
      <c r="I109" s="163"/>
      <c r="J109" s="163"/>
    </row>
    <row r="110" ht="15" hidden="1" customHeight="1">
      <c r="B110" s="184" t="s">
        <v>188</v>
      </c>
      <c r="C110" s="184">
        <v>59.869999999999997</v>
      </c>
      <c r="D110" s="184">
        <v>56.469999999999999</v>
      </c>
      <c r="E110" s="184">
        <v>62.369999999999997</v>
      </c>
      <c r="F110" s="184">
        <v>81.439999999999998</v>
      </c>
      <c r="G110" s="184">
        <v>71.140000000000001</v>
      </c>
      <c r="I110" s="163"/>
      <c r="J110" s="163"/>
    </row>
    <row r="111" ht="15" hidden="1" customHeight="1">
      <c r="B111" s="184" t="s">
        <v>189</v>
      </c>
      <c r="C111" s="184"/>
      <c r="D111" s="184"/>
      <c r="E111" s="184"/>
      <c r="F111" s="184"/>
      <c r="G111" s="184"/>
      <c r="I111" s="163"/>
      <c r="J111" s="163"/>
    </row>
    <row r="112" ht="15" hidden="1" customHeight="1">
      <c r="B112" s="184" t="s">
        <v>190</v>
      </c>
      <c r="C112" s="184"/>
      <c r="D112" s="184"/>
      <c r="E112" s="184"/>
      <c r="F112" s="184"/>
      <c r="G112" s="184"/>
      <c r="I112" s="163"/>
      <c r="J112" s="163"/>
    </row>
    <row r="113" s="0" customFormat="1" ht="15" hidden="1" customHeight="1">
      <c r="B113" s="184" t="s">
        <v>191</v>
      </c>
      <c r="C113" s="184">
        <v>57.799999999999997</v>
      </c>
      <c r="D113" s="184">
        <v>54.149999999999999</v>
      </c>
      <c r="E113" s="184">
        <v>59.369999999999997</v>
      </c>
      <c r="F113" s="184">
        <v>81.849999999999994</v>
      </c>
      <c r="G113" s="184">
        <v>69.969999999999999</v>
      </c>
      <c r="I113" s="163"/>
      <c r="J113" s="163"/>
    </row>
    <row r="114" s="0" customFormat="1" ht="15" hidden="1" customHeight="1">
      <c r="B114" s="183" t="s">
        <v>192</v>
      </c>
      <c r="C114" s="183">
        <v>58.880000000000003</v>
      </c>
      <c r="D114" s="183">
        <v>56.600000000000001</v>
      </c>
      <c r="E114" s="183">
        <v>60.380000000000003</v>
      </c>
      <c r="F114" s="183">
        <v>80.730000000000004</v>
      </c>
      <c r="G114" s="183">
        <v>74.870000000000005</v>
      </c>
      <c r="I114" s="163"/>
      <c r="J114" s="163"/>
    </row>
    <row r="115" s="0" customFormat="1" ht="15" hidden="1" customHeight="1">
      <c r="B115" s="183" t="s">
        <v>114</v>
      </c>
      <c r="C115" s="183"/>
      <c r="D115" s="183"/>
      <c r="E115" s="183"/>
      <c r="F115" s="183"/>
      <c r="G115" s="183"/>
      <c r="I115" s="163"/>
      <c r="J115" s="163"/>
    </row>
    <row r="116" s="0" customFormat="1" ht="15" hidden="1" customHeight="1">
      <c r="B116" s="184" t="s">
        <v>193</v>
      </c>
      <c r="C116" s="184">
        <v>60.57</v>
      </c>
      <c r="D116" s="184">
        <v>57.740000000000002</v>
      </c>
      <c r="E116" s="184">
        <v>62.109999999999999</v>
      </c>
      <c r="F116" s="184">
        <v>79.870000000000005</v>
      </c>
      <c r="G116" s="184">
        <v>76.290000000000006</v>
      </c>
      <c r="I116" s="163"/>
      <c r="J116" s="163"/>
    </row>
    <row r="117" s="0" customFormat="1" ht="15" hidden="1" customHeight="1">
      <c r="B117" s="184" t="s">
        <v>194</v>
      </c>
      <c r="C117" s="184">
        <v>62.380000000000003</v>
      </c>
      <c r="D117" s="184">
        <v>60.759999999999998</v>
      </c>
      <c r="E117" s="184">
        <v>63.729999999999997</v>
      </c>
      <c r="F117" s="184">
        <v>83.159999999999997</v>
      </c>
      <c r="G117" s="184">
        <v>78.189999999999998</v>
      </c>
      <c r="I117" s="163"/>
      <c r="J117" s="163"/>
    </row>
    <row r="118" s="0" customFormat="1" ht="15" hidden="1" customHeight="1">
      <c r="B118" s="184" t="s">
        <v>195</v>
      </c>
      <c r="C118" s="184">
        <v>58.369999999999997</v>
      </c>
      <c r="D118" s="184">
        <v>56.450000000000003</v>
      </c>
      <c r="E118" s="184">
        <v>60.229999999999997</v>
      </c>
      <c r="F118" s="184">
        <v>82.760000000000005</v>
      </c>
      <c r="G118" s="184">
        <v>73.659999999999997</v>
      </c>
      <c r="I118" s="163"/>
      <c r="J118" s="163"/>
    </row>
    <row r="119" s="0" customFormat="1" ht="15" hidden="1" customHeight="1">
      <c r="B119" s="184" t="s">
        <v>196</v>
      </c>
      <c r="C119" s="184">
        <v>57.100000000000001</v>
      </c>
      <c r="D119" s="184">
        <v>55.119999999999997</v>
      </c>
      <c r="E119" s="184">
        <v>58.219999999999999</v>
      </c>
      <c r="F119" s="184">
        <v>79.709999999999994</v>
      </c>
      <c r="G119" s="184">
        <v>72.280000000000001</v>
      </c>
      <c r="I119" s="163"/>
      <c r="J119" s="163"/>
    </row>
    <row r="120" s="0" customFormat="1" ht="15" hidden="1" customHeight="1">
      <c r="B120" s="184" t="s">
        <v>197</v>
      </c>
      <c r="C120" s="184">
        <v>60.799999999999997</v>
      </c>
      <c r="D120" s="184">
        <v>57.869999999999997</v>
      </c>
      <c r="E120" s="184">
        <v>61.93</v>
      </c>
      <c r="F120" s="184">
        <v>82.909999999999997</v>
      </c>
      <c r="G120" s="184">
        <v>75.950000000000003</v>
      </c>
      <c r="I120" s="163"/>
      <c r="J120" s="163"/>
    </row>
    <row r="121" s="0" customFormat="1" ht="15" hidden="1" customHeight="1">
      <c r="B121" s="184" t="s">
        <v>198</v>
      </c>
      <c r="C121" s="184">
        <v>60.369999999999997</v>
      </c>
      <c r="D121" s="184">
        <v>58.350000000000001</v>
      </c>
      <c r="E121" s="184">
        <v>61.759999999999998</v>
      </c>
      <c r="F121" s="184">
        <v>84.620000000000005</v>
      </c>
      <c r="G121" s="184">
        <v>76.219999999999999</v>
      </c>
      <c r="I121" s="163"/>
      <c r="J121" s="163"/>
    </row>
    <row r="122" s="0" customFormat="1" ht="15" hidden="1" customHeight="1">
      <c r="B122" s="184" t="s">
        <v>199</v>
      </c>
      <c r="C122" s="184">
        <v>58.130000000000003</v>
      </c>
      <c r="D122" s="184">
        <v>55.32</v>
      </c>
      <c r="E122" s="184">
        <v>59.969999999999999</v>
      </c>
      <c r="F122" s="184">
        <v>78.349999999999994</v>
      </c>
      <c r="G122" s="184">
        <v>72.200000000000003</v>
      </c>
      <c r="I122" s="163"/>
      <c r="J122" s="163"/>
    </row>
    <row r="123" s="0" customFormat="1" ht="15" hidden="1" customHeight="1">
      <c r="B123" s="184" t="s">
        <v>200</v>
      </c>
      <c r="C123" s="184">
        <v>58.899999999999999</v>
      </c>
      <c r="D123" s="184">
        <v>56.289999999999999</v>
      </c>
      <c r="E123" s="184">
        <v>60.280000000000001</v>
      </c>
      <c r="F123" s="184">
        <v>79.739999999999995</v>
      </c>
      <c r="G123" s="184">
        <v>74.540000000000006</v>
      </c>
      <c r="I123" s="163"/>
      <c r="J123" s="163"/>
    </row>
    <row r="124" s="0" customFormat="1" ht="15" hidden="1" customHeight="1">
      <c r="B124" s="184" t="s">
        <v>201</v>
      </c>
      <c r="C124" s="184">
        <v>57.799999999999997</v>
      </c>
      <c r="D124" s="184">
        <v>55.079999999999998</v>
      </c>
      <c r="E124" s="184">
        <v>59.890000000000001</v>
      </c>
      <c r="F124" s="184">
        <v>76.599999999999994</v>
      </c>
      <c r="G124" s="184">
        <v>70.900000000000006</v>
      </c>
      <c r="I124" s="163"/>
      <c r="J124" s="163"/>
    </row>
    <row r="125" s="0" customFormat="1" ht="15" hidden="1" customHeight="1">
      <c r="B125" s="184" t="s">
        <v>202</v>
      </c>
      <c r="C125" s="184">
        <v>57.5</v>
      </c>
      <c r="D125" s="184">
        <v>55.439999999999998</v>
      </c>
      <c r="E125" s="184">
        <v>58.57</v>
      </c>
      <c r="F125" s="184">
        <v>75.620000000000005</v>
      </c>
      <c r="G125" s="184">
        <v>73.799999999999997</v>
      </c>
      <c r="I125" s="163"/>
      <c r="J125" s="163"/>
    </row>
    <row r="126" s="0" customFormat="1" ht="15" hidden="1" customHeight="1">
      <c r="B126" s="183" t="s">
        <v>203</v>
      </c>
      <c r="C126" s="183">
        <v>65.140000000000001</v>
      </c>
      <c r="D126" s="183">
        <v>63.729999999999997</v>
      </c>
      <c r="E126" s="183">
        <v>65.829999999999998</v>
      </c>
      <c r="F126" s="183">
        <v>80.909999999999997</v>
      </c>
      <c r="G126" s="183">
        <v>80.790000000000006</v>
      </c>
      <c r="I126" s="163"/>
      <c r="J126" s="163"/>
    </row>
    <row r="127" s="0" customFormat="1" ht="15" hidden="1" customHeight="1">
      <c r="B127" s="183" t="s">
        <v>114</v>
      </c>
      <c r="C127" s="183"/>
      <c r="D127" s="183"/>
      <c r="E127" s="183"/>
      <c r="F127" s="183"/>
      <c r="G127" s="183"/>
      <c r="I127" s="163"/>
      <c r="J127" s="163"/>
    </row>
    <row r="128" s="0" customFormat="1" ht="15" hidden="1" customHeight="1">
      <c r="B128" s="184" t="s">
        <v>204</v>
      </c>
      <c r="C128" s="184">
        <v>60.810000000000002</v>
      </c>
      <c r="D128" s="184">
        <v>58.609999999999999</v>
      </c>
      <c r="E128" s="184">
        <v>61.719999999999999</v>
      </c>
      <c r="F128" s="184">
        <v>83.280000000000001</v>
      </c>
      <c r="G128" s="184">
        <v>76.030000000000001</v>
      </c>
      <c r="I128" s="163"/>
      <c r="J128" s="163"/>
    </row>
    <row r="129" ht="15" hidden="1" customHeight="1">
      <c r="B129" s="184" t="s">
        <v>205</v>
      </c>
      <c r="C129" s="184">
        <v>74.099999999999994</v>
      </c>
      <c r="D129" s="184">
        <v>71.989999999999995</v>
      </c>
      <c r="E129" s="184">
        <v>75.359999999999999</v>
      </c>
      <c r="F129" s="184">
        <v>85.049999999999997</v>
      </c>
      <c r="G129" s="184">
        <v>92.730000000000004</v>
      </c>
      <c r="I129" s="163"/>
      <c r="J129" s="163"/>
    </row>
    <row r="130" ht="15" hidden="1" customHeight="1">
      <c r="B130" s="184" t="s">
        <v>206</v>
      </c>
      <c r="C130" s="184">
        <v>62.130000000000003</v>
      </c>
      <c r="D130" s="184">
        <v>59.57</v>
      </c>
      <c r="E130" s="184">
        <v>65.620000000000005</v>
      </c>
      <c r="F130" s="184">
        <v>83.920000000000002</v>
      </c>
      <c r="G130" s="184">
        <v>83.420000000000002</v>
      </c>
      <c r="I130" s="163"/>
      <c r="J130" s="163"/>
    </row>
    <row r="131" ht="15" hidden="1" customHeight="1">
      <c r="B131" s="184" t="s">
        <v>207</v>
      </c>
      <c r="C131" s="184">
        <v>73.040000000000006</v>
      </c>
      <c r="D131" s="184">
        <v>72.260000000000005</v>
      </c>
      <c r="E131" s="184">
        <v>73.849999999999994</v>
      </c>
      <c r="F131" s="184">
        <v>82.790000000000006</v>
      </c>
      <c r="G131" s="184">
        <v>89.209999999999994</v>
      </c>
      <c r="I131" s="163"/>
      <c r="J131" s="163"/>
    </row>
    <row r="132" ht="15" hidden="1" customHeight="1">
      <c r="B132" s="184" t="s">
        <v>208</v>
      </c>
      <c r="C132" s="184">
        <v>63.57</v>
      </c>
      <c r="D132" s="184">
        <v>61.409999999999997</v>
      </c>
      <c r="E132" s="184">
        <v>63.43</v>
      </c>
      <c r="F132" s="184">
        <v>78.650000000000006</v>
      </c>
      <c r="G132" s="184">
        <v>75.540000000000006</v>
      </c>
      <c r="I132" s="163"/>
      <c r="J132" s="163"/>
    </row>
    <row r="133" ht="15" hidden="1" customHeight="1">
      <c r="B133" s="184" t="s">
        <v>209</v>
      </c>
      <c r="C133" s="184">
        <v>62.82</v>
      </c>
      <c r="D133" s="184">
        <v>60.890000000000001</v>
      </c>
      <c r="E133" s="184">
        <v>63.5</v>
      </c>
      <c r="F133" s="184">
        <v>75.459999999999994</v>
      </c>
      <c r="G133" s="184">
        <v>76.230000000000004</v>
      </c>
      <c r="I133" s="163"/>
      <c r="J133" s="163"/>
    </row>
    <row r="134" ht="15" hidden="1" customHeight="1">
      <c r="B134" s="184" t="s">
        <v>210</v>
      </c>
      <c r="C134" s="184">
        <v>62.130000000000003</v>
      </c>
      <c r="D134" s="184">
        <v>60.159999999999997</v>
      </c>
      <c r="E134" s="184">
        <v>63.740000000000002</v>
      </c>
      <c r="F134" s="184">
        <v>81.319999999999993</v>
      </c>
      <c r="G134" s="184">
        <v>77.060000000000002</v>
      </c>
      <c r="I134" s="163"/>
      <c r="J134" s="163"/>
    </row>
    <row r="135" ht="15" hidden="1" customHeight="1">
      <c r="B135" s="184" t="s">
        <v>211</v>
      </c>
      <c r="C135" s="184">
        <v>70.109999999999999</v>
      </c>
      <c r="D135" s="184">
        <v>69.150000000000006</v>
      </c>
      <c r="E135" s="184">
        <v>73.239999999999995</v>
      </c>
      <c r="F135" s="184" t="s">
        <v>138</v>
      </c>
      <c r="G135" s="184">
        <v>89.090000000000003</v>
      </c>
      <c r="I135" s="163"/>
      <c r="J135" s="163"/>
    </row>
    <row r="136" ht="15" hidden="1" customHeight="1">
      <c r="B136" s="184" t="s">
        <v>212</v>
      </c>
      <c r="C136" s="184">
        <v>72.140000000000001</v>
      </c>
      <c r="D136" s="184">
        <v>68.599999999999994</v>
      </c>
      <c r="E136" s="184">
        <v>73.030000000000001</v>
      </c>
      <c r="F136" s="184">
        <v>91.409999999999997</v>
      </c>
      <c r="G136" s="184">
        <v>90.540000000000006</v>
      </c>
      <c r="I136" s="163"/>
      <c r="J136" s="163"/>
    </row>
    <row r="137" ht="15" hidden="1" customHeight="1">
      <c r="B137" s="184" t="s">
        <v>213</v>
      </c>
      <c r="C137" s="184">
        <v>63.369999999999997</v>
      </c>
      <c r="D137" s="184">
        <v>61.579999999999998</v>
      </c>
      <c r="E137" s="184">
        <v>64.489999999999995</v>
      </c>
      <c r="F137" s="184">
        <v>75.900000000000006</v>
      </c>
      <c r="G137" s="184">
        <v>78.069999999999993</v>
      </c>
      <c r="I137" s="163"/>
      <c r="J137" s="163"/>
    </row>
    <row r="138" ht="15" hidden="1" customHeight="1">
      <c r="B138" s="184" t="s">
        <v>214</v>
      </c>
      <c r="C138" s="184">
        <v>75.590000000000003</v>
      </c>
      <c r="D138" s="184">
        <v>74</v>
      </c>
      <c r="E138" s="184">
        <v>77</v>
      </c>
      <c r="F138" s="184" t="s">
        <v>138</v>
      </c>
      <c r="G138" s="184">
        <v>76</v>
      </c>
      <c r="I138" s="163"/>
      <c r="J138" s="163"/>
    </row>
    <row r="139" ht="15" customHeight="1">
      <c r="A139" s="141"/>
      <c r="B139" s="187" t="s">
        <v>215</v>
      </c>
      <c r="C139" s="187"/>
      <c r="D139" s="187"/>
      <c r="E139" s="187"/>
      <c r="F139" s="187"/>
      <c r="G139" s="187"/>
      <c r="H139" s="141"/>
      <c r="I139" s="163"/>
      <c r="J139" s="163"/>
      <c r="K139" s="141"/>
      <c r="L139" s="141"/>
      <c r="M139" s="141"/>
      <c r="N139" s="141"/>
    </row>
    <row r="140" ht="15" customHeight="1">
      <c r="A140" s="141"/>
      <c r="B140" s="160"/>
      <c r="C140" s="160"/>
      <c r="D140" s="160"/>
      <c r="E140" s="160"/>
      <c r="F140" s="160"/>
      <c r="G140" s="160"/>
      <c r="H140" s="141"/>
      <c r="I140" s="163"/>
      <c r="J140" s="163"/>
      <c r="K140" s="141"/>
      <c r="L140" s="141"/>
      <c r="M140" s="141"/>
      <c r="N140" s="141"/>
    </row>
    <row r="141">
      <c r="A141" s="141"/>
      <c r="B141" s="160"/>
      <c r="C141" s="160"/>
      <c r="D141" s="160"/>
      <c r="E141" s="160"/>
      <c r="F141" s="160"/>
      <c r="G141" s="160"/>
      <c r="H141" s="141"/>
      <c r="I141" s="163"/>
      <c r="J141" s="163"/>
      <c r="K141" s="141"/>
      <c r="L141" s="141"/>
      <c r="M141" s="141"/>
      <c r="N141" s="141"/>
    </row>
    <row r="142">
      <c r="A142" s="141"/>
      <c r="B142" s="160"/>
      <c r="C142" s="160"/>
      <c r="D142" s="160"/>
      <c r="E142" s="160"/>
      <c r="F142" s="160"/>
      <c r="G142" s="160"/>
      <c r="H142" s="141"/>
      <c r="I142" s="163"/>
      <c r="J142" s="163"/>
      <c r="K142" s="141"/>
      <c r="L142" s="141"/>
      <c r="M142" s="141"/>
      <c r="N142" s="141"/>
    </row>
    <row r="143">
      <c r="A143" s="141"/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</row>
    <row r="144"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</row>
    <row r="145"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</row>
    <row r="146">
      <c r="B146" s="141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</row>
    <row r="147"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</row>
    <row r="148">
      <c r="B148" s="141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</row>
    <row r="149">
      <c r="B149" s="141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</row>
    <row r="150">
      <c r="B150" s="141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</row>
    <row r="151"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</row>
    <row r="152">
      <c r="B152" s="141"/>
      <c r="C152" s="141"/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</row>
    <row r="153"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</row>
    <row r="154"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</row>
    <row r="155"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</row>
    <row r="156"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</row>
    <row r="157"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</row>
    <row r="158">
      <c r="B158" s="141"/>
      <c r="C158" s="141"/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</row>
    <row r="159">
      <c r="B159" s="141"/>
      <c r="C159" s="141"/>
      <c r="D159" s="141"/>
      <c r="E159" s="141"/>
      <c r="F159" s="141"/>
      <c r="G159" s="141"/>
      <c r="H159" s="141"/>
      <c r="I159" s="141"/>
      <c r="J159" s="141" t="s">
        <v>216</v>
      </c>
      <c r="K159" s="141"/>
      <c r="L159" s="141"/>
      <c r="M159" s="141"/>
      <c r="N159" s="141"/>
    </row>
    <row r="160">
      <c r="B160" s="141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</row>
    <row r="161">
      <c r="B161" s="141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</row>
    <row r="162">
      <c r="B162" s="141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</row>
    <row r="163">
      <c r="B163" s="141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</row>
    <row r="164">
      <c r="B164" s="141"/>
      <c r="C164" s="141"/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</row>
  </sheetData>
  <autoFilter ref="B21:G139">
    <filterColumn colId="0">
      <filters blank="1">
        <filter val="* Средняя потребительская цена по Российской Федерации формируется как средневзвешенная величина с учетом ежегодно актуализируемой доли объема потребления бензина и дизельного топлива в субъектах Российской Федерации."/>
        <filter val="авт. округ - Югра"/>
        <filter val="Пермский край"/>
      </filters>
    </filterColumn>
  </autoFilter>
  <mergeCells count="69">
    <mergeCell ref="I2:J2"/>
    <mergeCell ref="B3:G3"/>
    <mergeCell ref="I3:J3"/>
    <mergeCell ref="B4:G4"/>
    <mergeCell ref="I4:J4"/>
    <mergeCell ref="I6:J6"/>
    <mergeCell ref="B24:B28"/>
    <mergeCell ref="D24:F25"/>
    <mergeCell ref="C30:C31"/>
    <mergeCell ref="D30:D31"/>
    <mergeCell ref="E30:E31"/>
    <mergeCell ref="F30:F31"/>
    <mergeCell ref="G30:G31"/>
    <mergeCell ref="C50:C51"/>
    <mergeCell ref="D50:D51"/>
    <mergeCell ref="E50:E51"/>
    <mergeCell ref="F50:F51"/>
    <mergeCell ref="G50:G51"/>
    <mergeCell ref="C55:C56"/>
    <mergeCell ref="D55:D56"/>
    <mergeCell ref="E55:E56"/>
    <mergeCell ref="F55:F56"/>
    <mergeCell ref="G55:G56"/>
    <mergeCell ref="C57:C58"/>
    <mergeCell ref="D57:D58"/>
    <mergeCell ref="E57:E58"/>
    <mergeCell ref="F57:F58"/>
    <mergeCell ref="G57:G58"/>
    <mergeCell ref="C66:C67"/>
    <mergeCell ref="D66:D67"/>
    <mergeCell ref="E66:E67"/>
    <mergeCell ref="F66:F67"/>
    <mergeCell ref="G66:G67"/>
    <mergeCell ref="C76:C77"/>
    <mergeCell ref="D76:D77"/>
    <mergeCell ref="E76:E77"/>
    <mergeCell ref="F76:F77"/>
    <mergeCell ref="G76:G77"/>
    <mergeCell ref="C85:C86"/>
    <mergeCell ref="D85:D86"/>
    <mergeCell ref="E85:E86"/>
    <mergeCell ref="F85:F86"/>
    <mergeCell ref="G85:G86"/>
    <mergeCell ref="C101:C102"/>
    <mergeCell ref="D101:D102"/>
    <mergeCell ref="E101:E102"/>
    <mergeCell ref="F101:F102"/>
    <mergeCell ref="G101:G102"/>
    <mergeCell ref="C106:C108"/>
    <mergeCell ref="D106:D108"/>
    <mergeCell ref="E106:E108"/>
    <mergeCell ref="F106:F108"/>
    <mergeCell ref="G106:G108"/>
    <mergeCell ref="C110:C112"/>
    <mergeCell ref="D110:D112"/>
    <mergeCell ref="E110:E112"/>
    <mergeCell ref="F110:F112"/>
    <mergeCell ref="G110:G112"/>
    <mergeCell ref="C114:C115"/>
    <mergeCell ref="D114:D115"/>
    <mergeCell ref="E114:E115"/>
    <mergeCell ref="F114:F115"/>
    <mergeCell ref="G114:G115"/>
    <mergeCell ref="C126:C127"/>
    <mergeCell ref="D126:D127"/>
    <mergeCell ref="E126:E127"/>
    <mergeCell ref="F126:F127"/>
    <mergeCell ref="G126:G127"/>
    <mergeCell ref="B139:G139"/>
  </mergeCells>
  <hyperlinks>
    <hyperlink r:id="rId1" ref="B4"/>
    <hyperlink r:id="rId2" ref="I4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70" workbookViewId="0">
      <selection activeCell="A14" activeCellId="0" sqref="A14:G17"/>
    </sheetView>
  </sheetViews>
  <sheetFormatPr defaultRowHeight="14.25"/>
  <cols>
    <col customWidth="1" min="1" max="1" style="188" width="45.85546875"/>
    <col customWidth="1" min="2" max="6" style="188" width="13.85546875"/>
    <col customWidth="1" min="7" max="7" style="188" width="26.28515625"/>
    <col min="8" max="16384" style="188" width="9.140625"/>
  </cols>
  <sheetData>
    <row r="1" ht="60" customHeight="1">
      <c r="A1" s="189" t="s">
        <v>217</v>
      </c>
      <c r="B1" s="189"/>
      <c r="C1" s="189"/>
      <c r="D1" s="189"/>
      <c r="E1" s="189"/>
      <c r="F1" s="189"/>
      <c r="G1" s="189"/>
    </row>
    <row r="2" ht="58.5" customHeight="1">
      <c r="A2" s="190" t="s">
        <v>218</v>
      </c>
      <c r="B2" s="190"/>
      <c r="C2" s="190"/>
      <c r="D2" s="190"/>
      <c r="E2" s="190"/>
      <c r="F2" s="190"/>
      <c r="G2" s="190"/>
    </row>
    <row r="3">
      <c r="A3" s="191" t="s">
        <v>96</v>
      </c>
    </row>
    <row r="4" ht="53.25" customHeight="1">
      <c r="A4" s="192" t="s">
        <v>29</v>
      </c>
      <c r="B4" s="193" t="s">
        <v>30</v>
      </c>
      <c r="C4" s="193" t="s">
        <v>219</v>
      </c>
      <c r="D4" s="193"/>
      <c r="E4" s="193"/>
      <c r="F4" s="193"/>
      <c r="G4" s="194" t="s">
        <v>220</v>
      </c>
      <c r="H4" s="195"/>
    </row>
    <row r="5" ht="42.75">
      <c r="A5" s="192"/>
      <c r="B5" s="193"/>
      <c r="C5" s="196" t="s">
        <v>221</v>
      </c>
      <c r="D5" s="196" t="s">
        <v>221</v>
      </c>
      <c r="E5" s="196" t="s">
        <v>221</v>
      </c>
      <c r="F5" s="196" t="s">
        <v>221</v>
      </c>
      <c r="G5" s="194"/>
      <c r="H5" s="197"/>
    </row>
    <row r="6" ht="42.75" customHeight="1">
      <c r="A6" s="198" t="s">
        <v>222</v>
      </c>
      <c r="B6" s="199" t="s">
        <v>39</v>
      </c>
      <c r="C6" s="200" t="s">
        <v>223</v>
      </c>
      <c r="D6" s="200" t="s">
        <v>223</v>
      </c>
      <c r="E6" s="200" t="s">
        <v>223</v>
      </c>
      <c r="F6" s="200" t="s">
        <v>223</v>
      </c>
      <c r="G6" s="200" t="e">
        <f t="shared" ref="G6:G12" si="6">AVERAGE(C6:F6)</f>
        <v>#DIV/0!</v>
      </c>
    </row>
    <row r="7" ht="42.75" customHeight="1">
      <c r="A7" s="198" t="s">
        <v>224</v>
      </c>
      <c r="B7" s="199" t="s">
        <v>39</v>
      </c>
      <c r="C7" s="200" t="s">
        <v>223</v>
      </c>
      <c r="D7" s="200" t="s">
        <v>223</v>
      </c>
      <c r="E7" s="200" t="s">
        <v>223</v>
      </c>
      <c r="F7" s="200" t="s">
        <v>223</v>
      </c>
      <c r="G7" s="200" t="e">
        <f t="shared" si="6"/>
        <v>#DIV/0!</v>
      </c>
    </row>
    <row r="8" ht="42.75" customHeight="1">
      <c r="A8" s="198" t="s">
        <v>225</v>
      </c>
      <c r="B8" s="199" t="s">
        <v>39</v>
      </c>
      <c r="C8" s="200" t="s">
        <v>223</v>
      </c>
      <c r="D8" s="200" t="s">
        <v>223</v>
      </c>
      <c r="E8" s="200" t="s">
        <v>223</v>
      </c>
      <c r="F8" s="200" t="s">
        <v>223</v>
      </c>
      <c r="G8" s="200" t="e">
        <f t="shared" si="6"/>
        <v>#DIV/0!</v>
      </c>
    </row>
    <row r="9" ht="42.75" customHeight="1">
      <c r="A9" s="198" t="s">
        <v>226</v>
      </c>
      <c r="B9" s="199" t="s">
        <v>39</v>
      </c>
      <c r="C9" s="200" t="s">
        <v>223</v>
      </c>
      <c r="D9" s="200" t="s">
        <v>223</v>
      </c>
      <c r="E9" s="200" t="s">
        <v>223</v>
      </c>
      <c r="F9" s="200" t="s">
        <v>223</v>
      </c>
      <c r="G9" s="200" t="e">
        <f t="shared" si="6"/>
        <v>#DIV/0!</v>
      </c>
    </row>
    <row r="10" ht="42.75" customHeight="1">
      <c r="A10" s="198" t="s">
        <v>227</v>
      </c>
      <c r="B10" s="199" t="s">
        <v>39</v>
      </c>
      <c r="C10" s="200" t="s">
        <v>223</v>
      </c>
      <c r="D10" s="200" t="s">
        <v>223</v>
      </c>
      <c r="E10" s="200" t="s">
        <v>223</v>
      </c>
      <c r="F10" s="200" t="s">
        <v>223</v>
      </c>
      <c r="G10" s="200" t="e">
        <f t="shared" si="6"/>
        <v>#DIV/0!</v>
      </c>
    </row>
    <row r="11" ht="42.75" customHeight="1">
      <c r="A11" s="198" t="s">
        <v>228</v>
      </c>
      <c r="B11" s="199" t="s">
        <v>39</v>
      </c>
      <c r="C11" s="200" t="s">
        <v>223</v>
      </c>
      <c r="D11" s="200" t="s">
        <v>223</v>
      </c>
      <c r="E11" s="200" t="s">
        <v>223</v>
      </c>
      <c r="F11" s="200" t="s">
        <v>223</v>
      </c>
      <c r="G11" s="200" t="e">
        <f t="shared" si="6"/>
        <v>#DIV/0!</v>
      </c>
    </row>
    <row r="12" ht="42.75" customHeight="1">
      <c r="A12" s="198" t="s">
        <v>229</v>
      </c>
      <c r="B12" s="199" t="s">
        <v>39</v>
      </c>
      <c r="C12" s="200" t="s">
        <v>223</v>
      </c>
      <c r="D12" s="200" t="s">
        <v>223</v>
      </c>
      <c r="E12" s="200" t="s">
        <v>223</v>
      </c>
      <c r="F12" s="200" t="s">
        <v>223</v>
      </c>
      <c r="G12" s="200" t="e">
        <f t="shared" si="6"/>
        <v>#DIV/0!</v>
      </c>
    </row>
    <row r="14" ht="45.75" customHeight="1">
      <c r="A14" s="201" t="s">
        <v>230</v>
      </c>
      <c r="B14" s="201"/>
      <c r="C14" s="201"/>
      <c r="D14" s="201"/>
      <c r="E14" s="201"/>
      <c r="F14" s="201"/>
      <c r="G14" s="201"/>
    </row>
    <row r="15" ht="45.75" customHeight="1">
      <c r="A15" s="201"/>
      <c r="B15" s="201"/>
      <c r="C15" s="201"/>
      <c r="D15" s="201"/>
      <c r="E15" s="201"/>
      <c r="F15" s="201"/>
      <c r="G15" s="201"/>
    </row>
    <row r="16" ht="45.75" customHeight="1">
      <c r="A16" s="201"/>
      <c r="B16" s="201"/>
      <c r="C16" s="201"/>
      <c r="D16" s="201"/>
      <c r="E16" s="201"/>
      <c r="F16" s="201"/>
      <c r="G16" s="201"/>
    </row>
    <row r="17" ht="45.75" customHeight="1">
      <c r="A17" s="201"/>
      <c r="B17" s="201"/>
      <c r="C17" s="201"/>
      <c r="D17" s="201"/>
      <c r="E17" s="201"/>
      <c r="F17" s="201"/>
      <c r="G17" s="201"/>
    </row>
  </sheetData>
  <mergeCells count="7">
    <mergeCell ref="A1:G1"/>
    <mergeCell ref="A2:G2"/>
    <mergeCell ref="A4:A5"/>
    <mergeCell ref="B4:B5"/>
    <mergeCell ref="C4:F4"/>
    <mergeCell ref="G4:G5"/>
    <mergeCell ref="A14:G17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1" activeCellId="0" sqref="B1"/>
    </sheetView>
  </sheetViews>
  <sheetFormatPr defaultRowHeight="17.25" customHeight="1"/>
  <cols>
    <col customWidth="1" min="1" max="1" width="109.42578125"/>
    <col customWidth="1" min="2" max="2" width="23.5703125"/>
    <col customWidth="1" min="3" max="4" width="14.7109375"/>
    <col customWidth="1" min="5" max="5" width="19"/>
    <col customWidth="1" min="6" max="6" width="14.7109375"/>
    <col customWidth="1" min="7" max="7" width="15.85546875"/>
  </cols>
  <sheetData>
    <row r="1" ht="17.25" customHeight="1">
      <c r="A1" s="202" t="s">
        <v>231</v>
      </c>
    </row>
    <row r="2" ht="17.25" customHeight="1">
      <c r="A2" s="202" t="s">
        <v>232</v>
      </c>
    </row>
    <row r="3" ht="17.25" customHeight="1">
      <c r="A3" s="202" t="s">
        <v>233</v>
      </c>
    </row>
    <row r="4" ht="17.25" customHeight="1">
      <c r="A4" s="202" t="s">
        <v>234</v>
      </c>
    </row>
    <row r="5" ht="17.25" customHeight="1">
      <c r="A5" s="202" t="s">
        <v>38</v>
      </c>
    </row>
    <row r="6" ht="17.25" customHeight="1">
      <c r="A6" s="202" t="s">
        <v>235</v>
      </c>
    </row>
    <row r="7" ht="17.25" customHeight="1">
      <c r="A7" s="202" t="s">
        <v>236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Меньших Дарья Николаевна</dc:creator>
  <cp:revision>7</cp:revision>
  <dcterms:created xsi:type="dcterms:W3CDTF">2025-05-16T05:56:22Z</dcterms:created>
  <dcterms:modified xsi:type="dcterms:W3CDTF">2026-09-17T11:49:36Z</dcterms:modified>
</cp:coreProperties>
</file>