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102\фармация\.15 Тендерный отдел\01 Внутренние документы\0_МАРКЕТИНГ\Закупки 223-ФЗ\Электронные аукционы 2026г\3.Пеленки\"/>
    </mc:Choice>
  </mc:AlternateContent>
  <xr:revisionPtr revIDLastSave="0" documentId="8_{000885AD-226C-4C78-A231-28F90A91662E}" xr6:coauthVersionLast="45" xr6:coauthVersionMax="45" xr10:uidLastSave="{00000000-0000-0000-0000-000000000000}"/>
  <bookViews>
    <workbookView xWindow="390" yWindow="390" windowWidth="28020" windowHeight="14925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Лист1!$A$16:$M$27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Лист1!$A$1:$M$30</definedName>
    <definedName name="тыс">{0,"тысячz";1,"тысячаz";2,"тысячиz";5,"тысячz"}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K19" i="1"/>
  <c r="I19" i="1"/>
  <c r="M18" i="1"/>
  <c r="M20" i="1"/>
  <c r="K18" i="1"/>
  <c r="K20" i="1"/>
  <c r="I18" i="1"/>
  <c r="I20" i="1"/>
  <c r="A23" i="1"/>
  <c r="F30" i="1"/>
  <c r="F24" i="1"/>
  <c r="D29" i="1"/>
  <c r="F29" i="1"/>
</calcChain>
</file>

<file path=xl/sharedStrings.xml><?xml version="1.0" encoding="utf-8"?>
<sst xmlns="http://schemas.openxmlformats.org/spreadsheetml/2006/main" count="50" uniqueCount="41">
  <si>
    <t>№ пп</t>
  </si>
  <si>
    <t>тарифный метод</t>
  </si>
  <si>
    <t>затратный метод</t>
  </si>
  <si>
    <t>х</t>
  </si>
  <si>
    <t>проектно-сметный метод</t>
  </si>
  <si>
    <t xml:space="preserve">Способ закупки </t>
  </si>
  <si>
    <t>ФЗ</t>
  </si>
  <si>
    <t>ОКВЭД 2</t>
  </si>
  <si>
    <t>ОКПД 2</t>
  </si>
  <si>
    <t>метод сопоставления рыночных цен (анализ рынка)</t>
  </si>
  <si>
    <t>Ед. изм.</t>
  </si>
  <si>
    <t>Наименование товара (работ, услуг)</t>
  </si>
  <si>
    <t>Цена за ед.</t>
  </si>
  <si>
    <t>Сумма</t>
  </si>
  <si>
    <t>Обеспечение заявки</t>
  </si>
  <si>
    <t>Обеспечение исполнения контракта</t>
  </si>
  <si>
    <t>Порядковый номер по плану закупок</t>
  </si>
  <si>
    <t>Преференции</t>
  </si>
  <si>
    <t>Субъекты МСП</t>
  </si>
  <si>
    <t>Требуемые документы</t>
  </si>
  <si>
    <t xml:space="preserve">иные методы обоснования </t>
  </si>
  <si>
    <t>аукцион в электронной форме</t>
  </si>
  <si>
    <t>конкурс (в т.ч. в электронной форме)</t>
  </si>
  <si>
    <t>запрос котировок (в т.ч. в электронной форме)</t>
  </si>
  <si>
    <t>запрос предложений (в т.ч. в электронной форме)</t>
  </si>
  <si>
    <t>закупка у единственного поставщика</t>
  </si>
  <si>
    <t xml:space="preserve">см. извещение/документацию </t>
  </si>
  <si>
    <t>На основании коммерческих предложений, полученных Заказчиком в ответ на направленные запросы ценовой информации и (или) с учетом ценовой информации из других источников, приведенных в обосновании, по решению Заказчика</t>
  </si>
  <si>
    <t>устанавливается, равной</t>
  </si>
  <si>
    <t>При подготовке обоснования учтены все затраты</t>
  </si>
  <si>
    <t>КП 1</t>
  </si>
  <si>
    <t>КП 2</t>
  </si>
  <si>
    <t>КП 3</t>
  </si>
  <si>
    <t>Метод определения и обоснования цены договора</t>
  </si>
  <si>
    <t>Источник информации: коммерческие предложения</t>
  </si>
  <si>
    <t>Кол-во</t>
  </si>
  <si>
    <t>Итого:</t>
  </si>
  <si>
    <t>упак</t>
  </si>
  <si>
    <t>Пеленка впитывающая (абсорб. способность 1200г)</t>
  </si>
  <si>
    <t>Пеленка впитывающая (абсорб. способность 800г)</t>
  </si>
  <si>
    <t>Обоснование начальной (максимальной) цены договора на поставку пеленок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</si>
</sst>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#,##0.00;[Red]#,##0.00"/>
  </numFmts>
  <fonts count="13" x14ac:knownFonts="1">
    <font>
      <sz val="10"/>
      <name val="Arial"/>
    </font>
    <font>
      <sz val="8"/>
      <name val="Arial"/>
      <family val="2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87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/>
    <xf numFmtId="0" fontId="5" fillId="0" borderId="0" xfId="0" applyFont="1" applyFill="1" applyBorder="1"/>
    <xf numFmtId="0" fontId="4" fillId="0" borderId="0" xfId="0" applyFont="1" applyFill="1" applyBorder="1" applyAlignment="1"/>
    <xf numFmtId="165" fontId="3" fillId="0" borderId="0" xfId="0" applyNumberFormat="1" applyFont="1" applyFill="1"/>
    <xf numFmtId="0" fontId="2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5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/>
    <xf numFmtId="0" fontId="3" fillId="0" borderId="0" xfId="0" applyFont="1" applyFill="1" applyAlignment="1">
      <alignment wrapText="1"/>
    </xf>
    <xf numFmtId="0" fontId="7" fillId="0" borderId="0" xfId="0" applyFont="1" applyFill="1"/>
    <xf numFmtId="2" fontId="7" fillId="0" borderId="0" xfId="0" applyNumberFormat="1" applyFont="1" applyFill="1"/>
    <xf numFmtId="0" fontId="3" fillId="0" borderId="0" xfId="0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3" fillId="0" borderId="0" xfId="0" applyNumberFormat="1" applyFont="1" applyFill="1" applyBorder="1" applyAlignment="1">
      <alignment horizontal="center" wrapText="1"/>
    </xf>
    <xf numFmtId="9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view="pageBreakPreview" topLeftCell="A7" zoomScaleSheetLayoutView="100" workbookViewId="0">
      <selection activeCell="I12" sqref="I12"/>
    </sheetView>
  </sheetViews>
  <sheetFormatPr defaultRowHeight="12.75" x14ac:dyDescent="0.2"/>
  <cols>
    <col min="1" max="1" width="5.140625" style="2" customWidth="1"/>
    <col min="2" max="2" width="12.85546875" style="2" customWidth="1"/>
    <col min="3" max="3" width="14.28515625" style="2" customWidth="1"/>
    <col min="4" max="4" width="37.7109375" style="6" customWidth="1"/>
    <col min="5" max="5" width="1.85546875" style="6" customWidth="1"/>
    <col min="6" max="6" width="12.5703125" style="6" customWidth="1"/>
    <col min="7" max="7" width="12.42578125" style="7" customWidth="1"/>
    <col min="8" max="8" width="13" style="8" customWidth="1"/>
    <col min="9" max="9" width="12" style="5" customWidth="1"/>
    <col min="10" max="10" width="10.42578125" style="5" customWidth="1"/>
    <col min="11" max="11" width="13" style="5" customWidth="1"/>
    <col min="12" max="12" width="10.42578125" style="9" customWidth="1"/>
    <col min="13" max="13" width="16.7109375" style="5" customWidth="1"/>
    <col min="14" max="14" width="9.140625" style="1"/>
    <col min="15" max="15" width="13.5703125" style="1" customWidth="1"/>
    <col min="16" max="16" width="9.42578125" style="1" bestFit="1" customWidth="1"/>
    <col min="17" max="16384" width="9.140625" style="1"/>
  </cols>
  <sheetData>
    <row r="1" spans="1:14" ht="28.5" customHeight="1" x14ac:dyDescent="0.2">
      <c r="B1" s="80" t="s">
        <v>40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2" customFormat="1" x14ac:dyDescent="0.2">
      <c r="A2" s="1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1"/>
    </row>
    <row r="3" spans="1:14" s="12" customFormat="1" ht="27" customHeight="1" x14ac:dyDescent="0.2">
      <c r="B3" s="72" t="s">
        <v>16</v>
      </c>
      <c r="C3" s="72"/>
      <c r="D3" s="51"/>
      <c r="E3" s="61"/>
      <c r="F3" s="53"/>
      <c r="H3" s="2"/>
      <c r="I3" s="27" t="s">
        <v>6</v>
      </c>
      <c r="J3" s="28"/>
      <c r="K3" s="18"/>
      <c r="L3" s="2"/>
      <c r="N3" s="1"/>
    </row>
    <row r="4" spans="1:14" s="12" customFormat="1" ht="12.75" customHeight="1" x14ac:dyDescent="0.2">
      <c r="B4" s="72" t="s">
        <v>17</v>
      </c>
      <c r="C4" s="72"/>
      <c r="D4" s="39" t="s">
        <v>26</v>
      </c>
      <c r="E4" s="32"/>
      <c r="H4" s="2"/>
      <c r="I4" s="29" t="s">
        <v>3</v>
      </c>
      <c r="J4" s="30">
        <v>223</v>
      </c>
      <c r="K4" s="2"/>
      <c r="L4" s="31"/>
      <c r="N4" s="1"/>
    </row>
    <row r="5" spans="1:14" s="12" customFormat="1" ht="12" customHeight="1" x14ac:dyDescent="0.2">
      <c r="B5" s="72" t="s">
        <v>18</v>
      </c>
      <c r="C5" s="72"/>
      <c r="D5" s="39" t="s">
        <v>26</v>
      </c>
      <c r="E5" s="32"/>
      <c r="G5" s="57"/>
      <c r="H5" s="2"/>
      <c r="I5" s="1"/>
      <c r="J5" s="1"/>
      <c r="K5" s="32"/>
      <c r="L5" s="31"/>
      <c r="N5" s="1"/>
    </row>
    <row r="6" spans="1:14" s="12" customFormat="1" ht="12" customHeight="1" x14ac:dyDescent="0.2">
      <c r="B6" s="72" t="s">
        <v>19</v>
      </c>
      <c r="C6" s="72"/>
      <c r="D6" s="39" t="s">
        <v>26</v>
      </c>
      <c r="E6" s="32"/>
      <c r="H6" s="2"/>
      <c r="I6" s="1"/>
      <c r="J6" s="1"/>
      <c r="K6" s="32"/>
      <c r="L6" s="31"/>
      <c r="N6" s="1"/>
    </row>
    <row r="7" spans="1:14" s="12" customFormat="1" ht="12" customHeight="1" x14ac:dyDescent="0.2">
      <c r="B7" s="49"/>
      <c r="C7" s="33"/>
      <c r="D7" s="34"/>
      <c r="E7" s="34"/>
      <c r="H7" s="18"/>
      <c r="I7" s="35"/>
      <c r="J7" s="30"/>
      <c r="K7" s="32"/>
      <c r="L7" s="31"/>
      <c r="N7" s="1"/>
    </row>
    <row r="8" spans="1:14" s="12" customFormat="1" ht="14.25" customHeight="1" x14ac:dyDescent="0.2">
      <c r="B8" s="69" t="s">
        <v>33</v>
      </c>
      <c r="C8" s="69"/>
      <c r="D8" s="69"/>
      <c r="E8" s="33"/>
      <c r="H8" s="36"/>
      <c r="I8" s="37" t="s">
        <v>5</v>
      </c>
      <c r="J8" s="5"/>
      <c r="K8" s="5"/>
      <c r="L8" s="1"/>
      <c r="N8" s="1"/>
    </row>
    <row r="9" spans="1:14" s="12" customFormat="1" ht="25.5" x14ac:dyDescent="0.2">
      <c r="B9" s="70" t="s">
        <v>3</v>
      </c>
      <c r="C9" s="70"/>
      <c r="D9" s="50" t="s">
        <v>9</v>
      </c>
      <c r="E9" s="58"/>
      <c r="H9" s="1"/>
      <c r="I9" s="38" t="s">
        <v>3</v>
      </c>
      <c r="J9" s="71" t="s">
        <v>21</v>
      </c>
      <c r="K9" s="71"/>
      <c r="L9" s="71"/>
      <c r="M9" s="71"/>
      <c r="N9" s="1"/>
    </row>
    <row r="10" spans="1:14" s="12" customFormat="1" x14ac:dyDescent="0.2">
      <c r="B10" s="73"/>
      <c r="C10" s="73"/>
      <c r="D10" s="39" t="s">
        <v>1</v>
      </c>
      <c r="E10" s="32"/>
      <c r="H10" s="1"/>
      <c r="I10" s="38"/>
      <c r="J10" s="71" t="s">
        <v>22</v>
      </c>
      <c r="K10" s="71"/>
      <c r="L10" s="71"/>
      <c r="M10" s="71"/>
      <c r="N10" s="1"/>
    </row>
    <row r="11" spans="1:14" s="12" customFormat="1" x14ac:dyDescent="0.2">
      <c r="B11" s="73"/>
      <c r="C11" s="73"/>
      <c r="D11" s="39" t="s">
        <v>4</v>
      </c>
      <c r="E11" s="32"/>
      <c r="H11" s="1"/>
      <c r="I11" s="38"/>
      <c r="J11" s="71" t="s">
        <v>24</v>
      </c>
      <c r="K11" s="71"/>
      <c r="L11" s="71"/>
      <c r="M11" s="71"/>
      <c r="N11" s="1"/>
    </row>
    <row r="12" spans="1:14" s="12" customFormat="1" x14ac:dyDescent="0.2">
      <c r="B12" s="73"/>
      <c r="C12" s="73"/>
      <c r="D12" s="39" t="s">
        <v>2</v>
      </c>
      <c r="E12" s="32"/>
      <c r="H12" s="1"/>
      <c r="I12" s="38"/>
      <c r="J12" s="71" t="s">
        <v>23</v>
      </c>
      <c r="K12" s="71"/>
      <c r="L12" s="71"/>
      <c r="M12" s="71"/>
      <c r="N12" s="1"/>
    </row>
    <row r="13" spans="1:14" s="12" customFormat="1" x14ac:dyDescent="0.2">
      <c r="B13" s="73"/>
      <c r="C13" s="73"/>
      <c r="D13" s="39" t="s">
        <v>20</v>
      </c>
      <c r="E13" s="32"/>
      <c r="H13" s="1"/>
      <c r="I13" s="38"/>
      <c r="J13" s="71" t="s">
        <v>25</v>
      </c>
      <c r="K13" s="71"/>
      <c r="L13" s="71"/>
      <c r="M13" s="71"/>
      <c r="N13" s="1"/>
    </row>
    <row r="14" spans="1:14" s="12" customFormat="1" x14ac:dyDescent="0.2">
      <c r="B14" s="40"/>
      <c r="C14" s="40"/>
      <c r="D14" s="40"/>
      <c r="E14" s="40"/>
      <c r="F14" s="40"/>
      <c r="G14" s="41"/>
      <c r="H14" s="18"/>
      <c r="I14" s="18"/>
      <c r="J14" s="1"/>
      <c r="K14" s="1"/>
      <c r="L14" s="18"/>
      <c r="M14" s="1"/>
      <c r="N14" s="1"/>
    </row>
    <row r="15" spans="1:14" s="12" customFormat="1" ht="23.25" customHeight="1" x14ac:dyDescent="0.2">
      <c r="A15" s="3"/>
      <c r="B15" s="65" t="s">
        <v>34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1"/>
    </row>
    <row r="16" spans="1:14" ht="22.5" customHeight="1" x14ac:dyDescent="0.2">
      <c r="A16" s="70" t="s">
        <v>0</v>
      </c>
      <c r="B16" s="70" t="s">
        <v>7</v>
      </c>
      <c r="C16" s="70" t="s">
        <v>8</v>
      </c>
      <c r="D16" s="76" t="s">
        <v>11</v>
      </c>
      <c r="E16" s="77"/>
      <c r="F16" s="70" t="s">
        <v>35</v>
      </c>
      <c r="G16" s="70" t="s">
        <v>10</v>
      </c>
      <c r="H16" s="82" t="s">
        <v>30</v>
      </c>
      <c r="I16" s="82"/>
      <c r="J16" s="82" t="s">
        <v>31</v>
      </c>
      <c r="K16" s="82"/>
      <c r="L16" s="82" t="s">
        <v>32</v>
      </c>
      <c r="M16" s="82"/>
    </row>
    <row r="17" spans="1:16" ht="24" customHeight="1" x14ac:dyDescent="0.2">
      <c r="A17" s="70"/>
      <c r="B17" s="70"/>
      <c r="C17" s="70"/>
      <c r="D17" s="78"/>
      <c r="E17" s="79"/>
      <c r="F17" s="70"/>
      <c r="G17" s="70"/>
      <c r="H17" s="24" t="s">
        <v>12</v>
      </c>
      <c r="I17" s="23" t="s">
        <v>13</v>
      </c>
      <c r="J17" s="24" t="s">
        <v>12</v>
      </c>
      <c r="K17" s="23" t="s">
        <v>13</v>
      </c>
      <c r="L17" s="24" t="s">
        <v>12</v>
      </c>
      <c r="M17" s="23" t="s">
        <v>13</v>
      </c>
    </row>
    <row r="18" spans="1:16" ht="45.75" customHeight="1" x14ac:dyDescent="0.2">
      <c r="A18" s="52">
        <v>1</v>
      </c>
      <c r="B18" s="54"/>
      <c r="C18" s="55"/>
      <c r="D18" s="74" t="s">
        <v>38</v>
      </c>
      <c r="E18" s="75"/>
      <c r="F18" s="56">
        <v>1800</v>
      </c>
      <c r="G18" s="52" t="s">
        <v>37</v>
      </c>
      <c r="H18" s="42">
        <v>731.4</v>
      </c>
      <c r="I18" s="42">
        <f t="shared" ref="I18:I19" si="0">F18*H18</f>
        <v>1316520</v>
      </c>
      <c r="J18" s="42">
        <v>828</v>
      </c>
      <c r="K18" s="42">
        <f t="shared" ref="K18:K19" si="1">F18*J18</f>
        <v>1490400</v>
      </c>
      <c r="L18" s="42">
        <v>881.1</v>
      </c>
      <c r="M18" s="42">
        <f t="shared" ref="M18:M19" si="2">F18*L18</f>
        <v>1585980</v>
      </c>
    </row>
    <row r="19" spans="1:16" ht="37.5" customHeight="1" x14ac:dyDescent="0.2">
      <c r="A19" s="60">
        <v>2</v>
      </c>
      <c r="B19" s="54"/>
      <c r="C19" s="55"/>
      <c r="D19" s="74" t="s">
        <v>39</v>
      </c>
      <c r="E19" s="75"/>
      <c r="F19" s="56">
        <v>1500</v>
      </c>
      <c r="G19" s="60" t="s">
        <v>37</v>
      </c>
      <c r="H19" s="42">
        <v>731.4</v>
      </c>
      <c r="I19" s="42">
        <f t="shared" si="0"/>
        <v>1097100</v>
      </c>
      <c r="J19" s="42">
        <v>813</v>
      </c>
      <c r="K19" s="42">
        <f t="shared" si="1"/>
        <v>1219500</v>
      </c>
      <c r="L19" s="42">
        <v>861.9</v>
      </c>
      <c r="M19" s="42">
        <f t="shared" si="2"/>
        <v>1292850</v>
      </c>
    </row>
    <row r="20" spans="1:16" s="20" customFormat="1" ht="12.75" customHeight="1" x14ac:dyDescent="0.2">
      <c r="A20" s="62" t="s">
        <v>36</v>
      </c>
      <c r="B20" s="63"/>
      <c r="C20" s="63"/>
      <c r="D20" s="64"/>
      <c r="E20" s="64"/>
      <c r="F20" s="63"/>
      <c r="G20" s="63"/>
      <c r="H20" s="23"/>
      <c r="I20" s="23">
        <f>SUM(I18:I19)</f>
        <v>2413620</v>
      </c>
      <c r="J20" s="23"/>
      <c r="K20" s="26">
        <f>SUM(K18:K19)</f>
        <v>2709900</v>
      </c>
      <c r="L20" s="23"/>
      <c r="M20" s="23">
        <f>SUM(M18:M19)</f>
        <v>2878830</v>
      </c>
      <c r="P20" s="21"/>
    </row>
    <row r="21" spans="1:16" s="45" customFormat="1" ht="9.75" customHeight="1" x14ac:dyDescent="0.2">
      <c r="A21" s="43"/>
      <c r="B21" s="43"/>
      <c r="C21" s="43"/>
      <c r="D21" s="43"/>
      <c r="E21" s="43"/>
      <c r="F21" s="43"/>
      <c r="G21" s="43"/>
      <c r="H21" s="25"/>
      <c r="I21" s="44"/>
      <c r="J21" s="44"/>
      <c r="K21" s="44"/>
      <c r="L21" s="44"/>
      <c r="M21" s="44"/>
    </row>
    <row r="22" spans="1:16" s="45" customFormat="1" ht="25.5" customHeight="1" x14ac:dyDescent="0.2">
      <c r="A22" s="85" t="s">
        <v>27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6" x14ac:dyDescent="0.2">
      <c r="A23" s="86" t="str">
        <f>A20</f>
        <v>Итого: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</row>
    <row r="24" spans="1:16" ht="12.75" customHeight="1" x14ac:dyDescent="0.2">
      <c r="A24" s="85" t="s">
        <v>28</v>
      </c>
      <c r="B24" s="85"/>
      <c r="C24" s="85"/>
      <c r="D24" s="25">
        <v>2413620</v>
      </c>
      <c r="E24" s="25"/>
      <c r="F24" s="86" t="str">
        <f>SUBSTITUTE(PROPER(INDEX(n_4,MID(TEXT(D24,n0),1,1)+1)&amp;INDEX(n0x,MID(TEXT(D24,n0),2,1)+1,MID(TEXT(D24,n0),3,1)+1)&amp;IF(-MID(TEXT(D24,n0),1,3),"миллиард"&amp;VLOOKUP(MID(TEXT(D24,n0),3,1)*AND(MID(TEXT(D24,n0),2,1)-1),мил,2),"")&amp;INDEX(n_4,MID(TEXT(D24,n0),4,1)+1)&amp;INDEX(n0x,MID(TEXT(D24,n0),5,1)+1,MID(TEXT(D24,n0),6,1)+1)&amp;IF(-MID(TEXT(D24,n0),4,3),"миллион"&amp;VLOOKUP(MID(TEXT(D24,n0),6,1)*AND(MID(TEXT(D24,n0),5,1)-1),мил,2),"")&amp;INDEX(n_4,MID(TEXT(D24,n0),7,1)+1)&amp;INDEX(n1x,MID(TEXT(D24,n0),8,1)+1,MID(TEXT(D24,n0),9,1)+1)&amp;IF(-MID(TEXT(D24,n0),7,3),VLOOKUP(MID(TEXT(D24,n0),9,1)*AND(MID(TEXT(D24,n0),8,1)-1),тыс,2),"")&amp;INDEX(n_4,MID(TEXT(D24,n0),10,1)+1)&amp;INDEX(n0x,MID(TEXT(D24,n0),11,1)+1,MID(TEXT(D24,n0),12,1)+1)),"z"," ")&amp;IF(TRUNC(TEXT(D24,n0)),"","Ноль ")&amp;"рубл"&amp;VLOOKUP(MOD(MAX(MOD(MID(TEXT(D24,n0),11,2)-11,100),9),10),{0,"ь ";1,"я ";4,"ей "},2)&amp;RIGHT(TEXT(D24,n0),2)&amp;" копе"&amp;VLOOKUP(MOD(MAX(MOD(RIGHT(TEXT(D24,n0),2)-11,100),9),10),{0,"йка";1,"йки";4,"ек"},2)</f>
        <v>Два миллиона четыреста тринадцать тысяч шестьсот двадцать рублей 00 копеек</v>
      </c>
      <c r="G24" s="86"/>
      <c r="H24" s="86"/>
      <c r="I24" s="86"/>
      <c r="J24" s="86"/>
      <c r="K24" s="86"/>
      <c r="L24" s="86"/>
      <c r="M24" s="86"/>
      <c r="N24" s="86"/>
    </row>
    <row r="25" spans="1:16" ht="8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6" ht="21.75" customHeight="1" x14ac:dyDescent="0.2">
      <c r="A26" s="85" t="s">
        <v>29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6" ht="12" customHeight="1" x14ac:dyDescent="0.2">
      <c r="A27" s="83"/>
      <c r="B27" s="83"/>
      <c r="C27" s="83"/>
      <c r="D27" s="83"/>
      <c r="E27" s="83"/>
      <c r="F27" s="83"/>
      <c r="G27" s="81"/>
      <c r="H27" s="81"/>
      <c r="I27" s="81"/>
      <c r="J27" s="81"/>
      <c r="K27" s="22"/>
      <c r="L27" s="19"/>
      <c r="M27" s="19"/>
    </row>
    <row r="28" spans="1:16" x14ac:dyDescent="0.2">
      <c r="D28" s="17"/>
      <c r="E28" s="17"/>
      <c r="F28" s="17"/>
      <c r="G28" s="46"/>
    </row>
    <row r="29" spans="1:16" s="48" customFormat="1" ht="27.75" customHeight="1" x14ac:dyDescent="0.2">
      <c r="A29" s="47">
        <v>0</v>
      </c>
      <c r="B29" s="84" t="s">
        <v>14</v>
      </c>
      <c r="C29" s="84"/>
      <c r="D29" s="23">
        <f>D24*A29</f>
        <v>0</v>
      </c>
      <c r="E29" s="59"/>
      <c r="F29" s="62" t="str">
        <f>SUBSTITUTE(PROPER(INDEX(n_4,MID(TEXT(D29,n0),1,1)+1)&amp;INDEX(n0x,MID(TEXT(D29,n0),2,1)+1,MID(TEXT(D29,n0),3,1)+1)&amp;IF(-MID(TEXT(D29,n0),1,3),"миллиард"&amp;VLOOKUP(MID(TEXT(D29,n0),3,1)*AND(MID(TEXT(D29,n0),2,1)-1),мил,2),"")&amp;INDEX(n_4,MID(TEXT(D29,n0),4,1)+1)&amp;INDEX(n0x,MID(TEXT(D29,n0),5,1)+1,MID(TEXT(D29,n0),6,1)+1)&amp;IF(-MID(TEXT(D29,n0),4,3),"миллион"&amp;VLOOKUP(MID(TEXT(D29,n0),6,1)*AND(MID(TEXT(D29,n0),5,1)-1),мил,2),"")&amp;INDEX(n_4,MID(TEXT(D29,n0),7,1)+1)&amp;INDEX(n1x,MID(TEXT(D29,n0),8,1)+1,MID(TEXT(D29,n0),9,1)+1)&amp;IF(-MID(TEXT(D29,n0),7,3),VLOOKUP(MID(TEXT(D29,n0),9,1)*AND(MID(TEXT(D29,n0),8,1)-1),тыс,2),"")&amp;INDEX(n_4,MID(TEXT(D29,n0),10,1)+1)&amp;INDEX(n0x,MID(TEXT(D29,n0),11,1)+1,MID(TEXT(D29,n0),12,1)+1)),"z"," ")&amp;IF(TRUNC(TEXT(D29,n0)),"","Ноль ")&amp;"рубл"&amp;VLOOKUP(MOD(MAX(MOD(MID(TEXT(D29,n0),11,2)-11,100),9),10),{0,"ь ";1,"я ";4,"ей "},2)&amp;RIGHT(TEXT(D29,n0),2)&amp;" копе"&amp;VLOOKUP(MOD(MAX(MOD(RIGHT(TEXT(D29,n0),2)-11,100),9),10),{0,"йка";1,"йки";4,"ек"},2)</f>
        <v>Ноль рублей 00 копеек</v>
      </c>
      <c r="G29" s="62"/>
      <c r="H29" s="62"/>
      <c r="I29" s="62"/>
      <c r="J29" s="62"/>
      <c r="K29" s="62"/>
      <c r="L29" s="62"/>
      <c r="M29" s="62"/>
    </row>
    <row r="30" spans="1:16" s="48" customFormat="1" ht="27.75" customHeight="1" x14ac:dyDescent="0.2">
      <c r="A30" s="47">
        <v>0</v>
      </c>
      <c r="B30" s="84" t="s">
        <v>15</v>
      </c>
      <c r="C30" s="84"/>
      <c r="D30" s="23">
        <v>0</v>
      </c>
      <c r="E30" s="59"/>
      <c r="F30" s="62" t="str">
        <f>SUBSTITUTE(PROPER(INDEX(n_4,MID(TEXT(D30,n0),1,1)+1)&amp;INDEX(n0x,MID(TEXT(D30,n0),2,1)+1,MID(TEXT(D30,n0),3,1)+1)&amp;IF(-MID(TEXT(D30,n0),1,3),"миллиард"&amp;VLOOKUP(MID(TEXT(D30,n0),3,1)*AND(MID(TEXT(D30,n0),2,1)-1),мил,2),"")&amp;INDEX(n_4,MID(TEXT(D30,n0),4,1)+1)&amp;INDEX(n0x,MID(TEXT(D30,n0),5,1)+1,MID(TEXT(D30,n0),6,1)+1)&amp;IF(-MID(TEXT(D30,n0),4,3),"миллион"&amp;VLOOKUP(MID(TEXT(D30,n0),6,1)*AND(MID(TEXT(D30,n0),5,1)-1),мил,2),"")&amp;INDEX(n_4,MID(TEXT(D30,n0),7,1)+1)&amp;INDEX(n1x,MID(TEXT(D30,n0),8,1)+1,MID(TEXT(D30,n0),9,1)+1)&amp;IF(-MID(TEXT(D30,n0),7,3),VLOOKUP(MID(TEXT(D30,n0),9,1)*AND(MID(TEXT(D30,n0),8,1)-1),тыс,2),"")&amp;INDEX(n_4,MID(TEXT(D30,n0),10,1)+1)&amp;INDEX(n0x,MID(TEXT(D30,n0),11,1)+1,MID(TEXT(D30,n0),12,1)+1)),"z"," ")&amp;IF(TRUNC(TEXT(D30,n0)),"","Ноль ")&amp;"рубл"&amp;VLOOKUP(MOD(MAX(MOD(MID(TEXT(D30,n0),11,2)-11,100),9),10),{0,"ь ";1,"я ";4,"ей "},2)&amp;RIGHT(TEXT(D30,n0),2)&amp;" копе"&amp;VLOOKUP(MOD(MAX(MOD(RIGHT(TEXT(D30,n0),2)-11,100),9),10),{0,"йка";1,"йки";4,"ек"},2)</f>
        <v>Ноль рублей 00 копеек</v>
      </c>
      <c r="G30" s="62"/>
      <c r="H30" s="62"/>
      <c r="I30" s="62"/>
      <c r="J30" s="62"/>
      <c r="K30" s="62"/>
      <c r="L30" s="62"/>
      <c r="M30" s="62"/>
    </row>
    <row r="31" spans="1:16" s="12" customFormat="1" ht="12" x14ac:dyDescent="0.2">
      <c r="A31" s="4"/>
      <c r="B31" s="4"/>
      <c r="C31" s="4"/>
      <c r="D31" s="13"/>
      <c r="E31" s="13"/>
      <c r="F31" s="13"/>
      <c r="G31" s="14"/>
      <c r="H31" s="10"/>
      <c r="I31" s="11"/>
      <c r="J31" s="11"/>
      <c r="K31" s="11"/>
      <c r="L31" s="15"/>
      <c r="M31" s="11"/>
    </row>
  </sheetData>
  <autoFilter ref="A16:M27" xr:uid="{00000000-0009-0000-0000-000000000000}">
    <filterColumn colId="7" showButton="0"/>
    <filterColumn colId="9" showButton="0"/>
    <filterColumn colId="11" showButton="0"/>
  </autoFilter>
  <mergeCells count="41">
    <mergeCell ref="F30:M30"/>
    <mergeCell ref="G27:J27"/>
    <mergeCell ref="J16:K16"/>
    <mergeCell ref="F16:F17"/>
    <mergeCell ref="A27:F27"/>
    <mergeCell ref="B29:C29"/>
    <mergeCell ref="B30:C30"/>
    <mergeCell ref="A24:C24"/>
    <mergeCell ref="B16:B17"/>
    <mergeCell ref="A22:M22"/>
    <mergeCell ref="A23:M23"/>
    <mergeCell ref="F24:N24"/>
    <mergeCell ref="A26:M26"/>
    <mergeCell ref="L16:M16"/>
    <mergeCell ref="H16:I16"/>
    <mergeCell ref="D19:E19"/>
    <mergeCell ref="D16:E17"/>
    <mergeCell ref="B13:C13"/>
    <mergeCell ref="B1:N1"/>
    <mergeCell ref="F29:M29"/>
    <mergeCell ref="J11:M11"/>
    <mergeCell ref="J10:M10"/>
    <mergeCell ref="B9:C9"/>
    <mergeCell ref="B10:C10"/>
    <mergeCell ref="B11:C11"/>
    <mergeCell ref="A20:G20"/>
    <mergeCell ref="B15:M15"/>
    <mergeCell ref="B2:M2"/>
    <mergeCell ref="B8:D8"/>
    <mergeCell ref="A16:A17"/>
    <mergeCell ref="C16:C17"/>
    <mergeCell ref="G16:G17"/>
    <mergeCell ref="J9:M9"/>
    <mergeCell ref="J12:M12"/>
    <mergeCell ref="J13:M13"/>
    <mergeCell ref="B3:C3"/>
    <mergeCell ref="B4:C4"/>
    <mergeCell ref="B5:C5"/>
    <mergeCell ref="B6:C6"/>
    <mergeCell ref="B12:C12"/>
    <mergeCell ref="D18:E18"/>
  </mergeCells>
  <phoneticPr fontId="0" type="noConversion"/>
  <pageMargins left="0.19685039370078741" right="0.15748031496062992" top="0.27559055118110237" bottom="0.23622047244094491" header="0.15748031496062992" footer="0.15748031496062992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Ларькина Марта Марковна</dc:creator>
  <cp:lastModifiedBy>Администратор безопасности</cp:lastModifiedBy>
  <cp:lastPrinted>2026-08-14T07:47:27Z</cp:lastPrinted>
  <dcterms:created xsi:type="dcterms:W3CDTF">1996-10-08T23:32:33Z</dcterms:created>
  <dcterms:modified xsi:type="dcterms:W3CDTF">2026-09-04T10:22:59Z</dcterms:modified>
</cp:coreProperties>
</file>