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табл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8" i="1"/>
  <c r="M8" s="1"/>
  <c r="J8"/>
  <c r="K8" s="1"/>
  <c r="I8"/>
  <c r="J7"/>
  <c r="I7"/>
  <c r="L7" s="1"/>
  <c r="M7" s="1"/>
  <c r="L6"/>
  <c r="M6" s="1"/>
  <c r="J6"/>
  <c r="K6" s="1"/>
  <c r="I6"/>
  <c r="M9" l="1"/>
  <c r="K7"/>
</calcChain>
</file>

<file path=xl/sharedStrings.xml><?xml version="1.0" encoding="utf-8"?>
<sst xmlns="http://schemas.openxmlformats.org/spreadsheetml/2006/main" count="29" uniqueCount="27">
  <si>
    <t>№</t>
  </si>
  <si>
    <t xml:space="preserve">Наименование </t>
  </si>
  <si>
    <t>Ед. изм</t>
  </si>
  <si>
    <t xml:space="preserve">Необходимое для закупки количество 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</si>
  <si>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</si>
  <si>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</si>
  <si>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рынка)Н(М)ЦД, определяемая методом сопоставимых рыночных цен (анализа рынка)</t>
  </si>
  <si>
    <t xml:space="preserve">Поставщик №1 </t>
  </si>
  <si>
    <t>https://zakupki.gov.ru/epz/contractfz223/search/results.html?searchString=56634003041250000760000&amp;statuses=0,1,2,3</t>
  </si>
  <si>
    <t>https://zakupki.gov.ru/epz/order/notice/zk20/view/common-info.html?regNumber=0325300099626000065</t>
  </si>
  <si>
    <t>Поставщик №2</t>
  </si>
  <si>
    <t xml:space="preserve">Средняя арифметическая цена за единицу     &lt;ц&gt; </t>
  </si>
  <si>
    <t>Среднее квадратичное отклонение</t>
  </si>
  <si>
    <r>
      <rPr>
        <sz val="12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2"/>
        <color rgb="FF000000"/>
        <rFont val="Times New Roman"/>
        <family val="1"/>
        <charset val="204"/>
      </rPr>
      <t xml:space="preserve">         (не должен превышать 33%)</t>
    </r>
  </si>
  <si>
    <t>Цена за единицу изм. с округлением (вниз) до сотых долей после запятой (руб.)</t>
  </si>
  <si>
    <t>Н(М)ЦД  с учетом округления цены за единицу (руб.)</t>
  </si>
  <si>
    <t>Бензин АИ-92</t>
  </si>
  <si>
    <t>литр</t>
  </si>
  <si>
    <t>Бензин АИ-95</t>
  </si>
  <si>
    <t>Дизельное топливо</t>
  </si>
  <si>
    <t>Экономист</t>
  </si>
  <si>
    <t>Н.А. Курзенева</t>
  </si>
  <si>
    <t>Главный бухгалтер</t>
  </si>
  <si>
    <t>М.В. Ланец</t>
  </si>
  <si>
    <t>Дата  подготовки  обоснования  НМЦ  договора:   24 сентября 2026 г.</t>
  </si>
  <si>
    <t>ПРИЛОЖЕНИЕ №4 к документации</t>
  </si>
  <si>
    <t>Обоснование начальной (максимальной) цены договора на поставку бензина с октября 2026 по январь 2027 г.</t>
  </si>
</sst>
</file>

<file path=xl/styles.xml><?xml version="1.0" encoding="utf-8"?>
<styleSheet xmlns="http://schemas.openxmlformats.org/spreadsheetml/2006/main">
  <numFmts count="2">
    <numFmt numFmtId="164" formatCode="#,##0.00_р_.;\-#,##0.00_р_."/>
    <numFmt numFmtId="165" formatCode="0.0000"/>
  </numFmts>
  <fonts count="1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53">
    <xf numFmtId="0" fontId="0" fillId="0" borderId="0" xfId="0"/>
    <xf numFmtId="0" fontId="5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 textRotation="90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2" fillId="0" borderId="0" xfId="0" applyFont="1"/>
    <xf numFmtId="0" fontId="3" fillId="0" borderId="0" xfId="0" applyFont="1" applyBorder="1" applyAlignment="1" applyProtection="1">
      <alignment horizontal="right" vertical="top"/>
      <protection locked="0"/>
    </xf>
    <xf numFmtId="0" fontId="6" fillId="0" borderId="2" xfId="0" applyFont="1" applyBorder="1" applyAlignment="1" applyProtection="1">
      <alignment horizontal="center" vertical="top" textRotation="90" wrapText="1"/>
      <protection locked="0"/>
    </xf>
    <xf numFmtId="0" fontId="7" fillId="0" borderId="2" xfId="1" applyFont="1" applyBorder="1" applyAlignment="1" applyProtection="1">
      <alignment horizontal="center" vertical="top" textRotation="90" wrapText="1"/>
      <protection locked="0"/>
    </xf>
    <xf numFmtId="0" fontId="5" fillId="0" borderId="2" xfId="0" applyFont="1" applyBorder="1" applyAlignment="1" applyProtection="1">
      <alignment horizontal="center" textRotation="90" wrapText="1"/>
      <protection locked="0"/>
    </xf>
    <xf numFmtId="0" fontId="6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2" fontId="5" fillId="0" borderId="1" xfId="0" applyNumberFormat="1" applyFont="1" applyBorder="1" applyAlignment="1" applyProtection="1">
      <alignment horizontal="center" vertical="center" wrapText="1"/>
      <protection hidden="1"/>
    </xf>
    <xf numFmtId="4" fontId="5" fillId="0" borderId="1" xfId="0" applyNumberFormat="1" applyFont="1" applyBorder="1" applyAlignment="1" applyProtection="1">
      <alignment horizontal="right" vertical="center" wrapText="1"/>
      <protection hidden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vertical="center"/>
      <protection locked="0"/>
    </xf>
    <xf numFmtId="2" fontId="9" fillId="0" borderId="1" xfId="0" applyNumberFormat="1" applyFont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/>
      <protection locked="0"/>
    </xf>
    <xf numFmtId="4" fontId="10" fillId="0" borderId="1" xfId="0" applyNumberFormat="1" applyFont="1" applyBorder="1" applyAlignment="1">
      <alignment vertical="center"/>
    </xf>
    <xf numFmtId="0" fontId="5" fillId="0" borderId="0" xfId="0" applyFont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0" fontId="5" fillId="0" borderId="6" xfId="0" applyFont="1" applyBorder="1"/>
    <xf numFmtId="0" fontId="1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12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order/notice/zk20/view/common-info.html?regNumber=0325300099626000065" TargetMode="External"/><Relationship Id="rId1" Type="http://schemas.openxmlformats.org/officeDocument/2006/relationships/hyperlink" Target="https://zakupki.gov.ru/epz/contractfz223/search/results.html?searchString=56634003041250000760000&amp;statuses=0,1,2,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E33"/>
  <sheetViews>
    <sheetView tabSelected="1" topLeftCell="A2" zoomScale="60" zoomScaleNormal="60" workbookViewId="0">
      <selection activeCell="E4" sqref="E4:H4"/>
    </sheetView>
  </sheetViews>
  <sheetFormatPr defaultColWidth="9.140625" defaultRowHeight="15"/>
  <cols>
    <col min="1" max="1" width="5.5703125" style="14" customWidth="1"/>
    <col min="2" max="2" width="56.140625" style="14" customWidth="1"/>
    <col min="3" max="3" width="11.42578125" style="15" customWidth="1"/>
    <col min="4" max="4" width="9.5703125" style="15" customWidth="1"/>
    <col min="5" max="5" width="11.140625" style="15" customWidth="1"/>
    <col min="6" max="8" width="10.140625" style="15" customWidth="1"/>
    <col min="9" max="9" width="14" style="15" customWidth="1"/>
    <col min="10" max="10" width="13.42578125" style="15" customWidth="1"/>
    <col min="11" max="11" width="13.28515625" style="15" customWidth="1"/>
    <col min="12" max="12" width="11.28515625" style="15" customWidth="1"/>
    <col min="13" max="13" width="16.42578125" style="15" customWidth="1"/>
    <col min="14" max="14" width="9.140625" style="15"/>
    <col min="15" max="15" width="21.5703125" style="15" customWidth="1"/>
    <col min="16" max="1019" width="9.140625" style="15"/>
    <col min="1020" max="16384" width="9.140625" style="16"/>
  </cols>
  <sheetData>
    <row r="1" spans="1:13" ht="15.75" hidden="1">
      <c r="A1" s="13">
        <v>2500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>
      <c r="A2" s="51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17"/>
    </row>
    <row r="3" spans="1:13" ht="64.5" customHeight="1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0" customHeight="1">
      <c r="A4" s="11" t="s">
        <v>0</v>
      </c>
      <c r="B4" s="10" t="s">
        <v>1</v>
      </c>
      <c r="C4" s="10" t="s">
        <v>2</v>
      </c>
      <c r="D4" s="9" t="s">
        <v>3</v>
      </c>
      <c r="E4" s="8" t="s">
        <v>4</v>
      </c>
      <c r="F4" s="8"/>
      <c r="G4" s="8"/>
      <c r="H4" s="8"/>
      <c r="I4" s="7" t="s">
        <v>5</v>
      </c>
      <c r="J4" s="7"/>
      <c r="K4" s="7"/>
      <c r="L4" s="8" t="s">
        <v>6</v>
      </c>
      <c r="M4" s="8"/>
    </row>
    <row r="5" spans="1:13" ht="276" customHeight="1">
      <c r="A5" s="11"/>
      <c r="B5" s="10"/>
      <c r="C5" s="10"/>
      <c r="D5" s="9"/>
      <c r="E5" s="18" t="s">
        <v>7</v>
      </c>
      <c r="F5" s="19" t="s">
        <v>8</v>
      </c>
      <c r="G5" s="19" t="s">
        <v>9</v>
      </c>
      <c r="H5" s="18" t="s">
        <v>10</v>
      </c>
      <c r="I5" s="20" t="s">
        <v>11</v>
      </c>
      <c r="J5" s="20" t="s">
        <v>12</v>
      </c>
      <c r="K5" s="20" t="s">
        <v>13</v>
      </c>
      <c r="L5" s="20" t="s">
        <v>14</v>
      </c>
      <c r="M5" s="20" t="s">
        <v>15</v>
      </c>
    </row>
    <row r="6" spans="1:13" ht="15.75">
      <c r="A6" s="21">
        <v>1</v>
      </c>
      <c r="B6" s="22" t="s">
        <v>16</v>
      </c>
      <c r="C6" s="23" t="s">
        <v>17</v>
      </c>
      <c r="D6" s="24">
        <v>2000</v>
      </c>
      <c r="E6" s="25">
        <v>66.849999999999994</v>
      </c>
      <c r="F6" s="25">
        <v>64.28</v>
      </c>
      <c r="G6" s="25"/>
      <c r="H6" s="25">
        <v>78.680000000000007</v>
      </c>
      <c r="I6" s="26">
        <f>(E6+F6+H6)/3</f>
        <v>69.936666666666667</v>
      </c>
      <c r="J6" s="27">
        <f>STDEVA(E6,F6,H6)</f>
        <v>7.6802105005874468</v>
      </c>
      <c r="K6" s="28">
        <f>J6/I6*100</f>
        <v>10.98166507876762</v>
      </c>
      <c r="L6" s="29">
        <f>ROUND(I6,2)</f>
        <v>69.94</v>
      </c>
      <c r="M6" s="30">
        <f>L6*D6</f>
        <v>139880</v>
      </c>
    </row>
    <row r="7" spans="1:13" ht="15.75">
      <c r="A7" s="21">
        <v>2</v>
      </c>
      <c r="B7" s="31" t="s">
        <v>18</v>
      </c>
      <c r="C7" s="23" t="s">
        <v>17</v>
      </c>
      <c r="D7" s="32">
        <v>850</v>
      </c>
      <c r="E7" s="25">
        <v>71.33</v>
      </c>
      <c r="F7" s="25">
        <v>68.73</v>
      </c>
      <c r="G7" s="25"/>
      <c r="H7" s="25">
        <v>83.01</v>
      </c>
      <c r="I7" s="26">
        <f>(E7+F7+H7)/3</f>
        <v>74.356666666666669</v>
      </c>
      <c r="J7" s="27">
        <f>STDEVA(E7,F7,H7)</f>
        <v>7.6059275130213528</v>
      </c>
      <c r="K7" s="28">
        <f>J7/I7*100</f>
        <v>10.228978589260795</v>
      </c>
      <c r="L7" s="29">
        <f>ROUND(I7,2)</f>
        <v>74.36</v>
      </c>
      <c r="M7" s="30">
        <f>L7*D7</f>
        <v>63206</v>
      </c>
    </row>
    <row r="8" spans="1:13" ht="15.75">
      <c r="A8" s="21">
        <v>3</v>
      </c>
      <c r="B8" s="31" t="s">
        <v>19</v>
      </c>
      <c r="C8" s="23" t="s">
        <v>17</v>
      </c>
      <c r="D8" s="32">
        <v>200</v>
      </c>
      <c r="E8" s="25">
        <v>83.23</v>
      </c>
      <c r="F8" s="25"/>
      <c r="G8" s="25">
        <v>82.7</v>
      </c>
      <c r="H8" s="25">
        <v>83.25</v>
      </c>
      <c r="I8" s="26">
        <f>(E8+G8+H8)/3</f>
        <v>83.06</v>
      </c>
      <c r="J8" s="27">
        <f>STDEVA(E8,F8,H8)</f>
        <v>1.4142135623728137E-2</v>
      </c>
      <c r="K8" s="28">
        <f>J8/I8*100</f>
        <v>1.7026409371211335E-2</v>
      </c>
      <c r="L8" s="29">
        <f>ROUND(I8,2)</f>
        <v>83.06</v>
      </c>
      <c r="M8" s="30">
        <f>L8*D8</f>
        <v>16612</v>
      </c>
    </row>
    <row r="9" spans="1:13" ht="18.75">
      <c r="A9" s="21"/>
      <c r="B9" s="33"/>
      <c r="C9" s="23"/>
      <c r="D9" s="34"/>
      <c r="E9" s="34"/>
      <c r="F9" s="34"/>
      <c r="G9" s="34"/>
      <c r="H9" s="34"/>
      <c r="I9" s="35"/>
      <c r="J9" s="36"/>
      <c r="K9" s="34"/>
      <c r="L9" s="34"/>
      <c r="M9" s="37">
        <f>SUM(M6:M8)</f>
        <v>219698</v>
      </c>
    </row>
    <row r="10" spans="1:13" s="41" customFormat="1" ht="47.25" customHeight="1">
      <c r="A10" s="6" t="s">
        <v>20</v>
      </c>
      <c r="B10" s="6"/>
      <c r="C10" s="6"/>
      <c r="D10" s="38"/>
      <c r="E10" s="38"/>
      <c r="F10" s="38"/>
      <c r="G10" s="38"/>
      <c r="H10" s="38"/>
      <c r="I10" s="38"/>
      <c r="J10" s="39"/>
      <c r="K10" s="40"/>
      <c r="L10" s="5" t="s">
        <v>21</v>
      </c>
      <c r="M10" s="5"/>
    </row>
    <row r="11" spans="1:13" s="41" customFormat="1" ht="53.25" customHeight="1">
      <c r="A11" s="4" t="s">
        <v>22</v>
      </c>
      <c r="B11" s="4"/>
      <c r="C11" s="4"/>
      <c r="D11" s="42"/>
      <c r="E11" s="42"/>
      <c r="F11" s="42"/>
      <c r="G11" s="42"/>
      <c r="H11" s="42"/>
      <c r="I11" s="42"/>
      <c r="J11" s="40"/>
      <c r="K11" s="40"/>
      <c r="L11" s="4" t="s">
        <v>23</v>
      </c>
      <c r="M11" s="4"/>
    </row>
    <row r="12" spans="1:13" s="41" customFormat="1" ht="16.5" customHeight="1">
      <c r="A12" s="43" t="s">
        <v>24</v>
      </c>
      <c r="B12" s="43"/>
      <c r="C12" s="44"/>
      <c r="D12" s="44"/>
      <c r="E12" s="42"/>
      <c r="F12" s="42"/>
      <c r="G12" s="42"/>
      <c r="H12" s="42"/>
      <c r="I12" s="42"/>
      <c r="J12" s="42"/>
      <c r="K12" s="44"/>
      <c r="L12" s="3"/>
      <c r="M12" s="3"/>
    </row>
    <row r="13" spans="1:13" s="41" customFormat="1" ht="13.5" customHeight="1">
      <c r="A13" s="45"/>
      <c r="B13" s="4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s="41" customFormat="1" ht="32.25" customHeight="1">
      <c r="A14" s="43"/>
      <c r="B14" s="43"/>
      <c r="C14" s="44"/>
      <c r="D14" s="44"/>
      <c r="E14" s="44"/>
      <c r="F14" s="44"/>
      <c r="G14" s="44"/>
      <c r="H14" s="44"/>
      <c r="I14" s="44"/>
      <c r="J14" s="42"/>
      <c r="K14" s="42"/>
      <c r="L14" s="42"/>
      <c r="M14" s="42"/>
    </row>
    <row r="15" spans="1:13" s="41" customFormat="1" ht="23.25" customHeight="1">
      <c r="A15" s="2"/>
      <c r="B15" s="2"/>
      <c r="C15" s="46"/>
      <c r="D15" s="46"/>
      <c r="E15" s="46"/>
      <c r="F15" s="46"/>
      <c r="G15" s="46"/>
      <c r="H15" s="46"/>
      <c r="I15" s="15"/>
      <c r="J15" s="15"/>
      <c r="K15" s="15"/>
      <c r="L15" s="15"/>
      <c r="M15" s="15"/>
    </row>
    <row r="16" spans="1:13" s="41" customFormat="1" ht="32.25" customHeight="1">
      <c r="A16" s="1"/>
      <c r="B16" s="1"/>
      <c r="C16" s="1"/>
      <c r="D16" s="46"/>
      <c r="E16" s="47"/>
      <c r="F16" s="48"/>
      <c r="G16" s="48"/>
      <c r="H16" s="48"/>
      <c r="I16" s="49"/>
      <c r="J16" s="49"/>
      <c r="K16" s="49"/>
      <c r="L16" s="49"/>
      <c r="M16" s="49"/>
    </row>
    <row r="17" spans="1:13" s="41" customFormat="1" ht="63.75" customHeight="1">
      <c r="A17" s="14"/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s="41" customFormat="1" ht="31.5" customHeight="1">
      <c r="A18" s="14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s="41" customFormat="1" ht="27.75" customHeight="1">
      <c r="A19" s="14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s="41" customFormat="1" ht="69" customHeight="1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s="41" customFormat="1" ht="69" customHeight="1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1" customFormat="1" ht="64.5" customHeight="1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s="41" customFormat="1" ht="60.75" customHeight="1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s="41" customFormat="1" ht="63.75" customHeight="1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41" customFormat="1" ht="57" customHeight="1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s="50" customFormat="1" ht="30.75" customHeight="1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26" customHeight="1"/>
    <row r="28" spans="1:13" ht="15.75" customHeight="1"/>
    <row r="29" spans="1:13" s="49" customFormat="1" ht="15.75" customHeight="1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s="49" customFormat="1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s="49" customFormat="1" ht="11.25" customHeight="1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48" customHeight="1"/>
    <row r="33" spans="1:13" s="49" customFormat="1" ht="15.75" customHeight="1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</sheetData>
  <mergeCells count="17">
    <mergeCell ref="A15:B15"/>
    <mergeCell ref="A16:C16"/>
    <mergeCell ref="A2:L2"/>
    <mergeCell ref="A10:C10"/>
    <mergeCell ref="L10:M10"/>
    <mergeCell ref="A11:C11"/>
    <mergeCell ref="L11:M11"/>
    <mergeCell ref="L12:M12"/>
    <mergeCell ref="A1:M1"/>
    <mergeCell ref="A3:M3"/>
    <mergeCell ref="A4:A5"/>
    <mergeCell ref="B4:B5"/>
    <mergeCell ref="C4:C5"/>
    <mergeCell ref="D4:D5"/>
    <mergeCell ref="E4:H4"/>
    <mergeCell ref="I4:K4"/>
    <mergeCell ref="L4:M4"/>
  </mergeCells>
  <conditionalFormatting sqref="K6:K8">
    <cfRule type="cellIs" dxfId="0" priority="2" operator="greaterThan">
      <formula>33</formula>
    </cfRule>
  </conditionalFormatting>
  <hyperlinks>
    <hyperlink ref="F5" r:id="rId1"/>
    <hyperlink ref="G5" r:id="rId2"/>
  </hyperlinks>
  <pageMargins left="0.56041666666666701" right="0.28263888888888899" top="0.55138888888888904" bottom="0.39374999999999999" header="0.511811023622047" footer="0.511811023622047"/>
  <pageSetup paperSize="9" scale="71" fitToHeight="0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LibreOffice/26.2.1.2$Windows_X86_64 LibreOffice_project/620$Build-2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 I3</dc:creator>
  <dc:description/>
  <cp:lastModifiedBy>МаринаНиколаевна</cp:lastModifiedBy>
  <cp:revision>25</cp:revision>
  <cp:lastPrinted>2026-09-28T08:59:45Z</cp:lastPrinted>
  <dcterms:created xsi:type="dcterms:W3CDTF">2014-01-27T12:39:27Z</dcterms:created>
  <dcterms:modified xsi:type="dcterms:W3CDTF">2026-09-28T08:59:55Z</dcterms:modified>
  <dc:language>ru-RU</dc:language>
</cp:coreProperties>
</file>