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40" windowHeight="15600"/>
  </bookViews>
  <sheets>
    <sheet name="обосн" sheetId="8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0" i="8" l="1"/>
  <c r="O10" i="8" s="1"/>
  <c r="P10" i="8" s="1"/>
  <c r="Q10" i="8" s="1"/>
  <c r="Q12" i="8" s="1"/>
  <c r="M10" i="8"/>
  <c r="L10" i="8"/>
  <c r="K10" i="8"/>
  <c r="N8" i="8" l="1"/>
  <c r="O8" i="8" s="1"/>
  <c r="P8" i="8" s="1"/>
  <c r="Q8" i="8" s="1"/>
  <c r="L8" i="8"/>
  <c r="K8" i="8"/>
  <c r="M8" i="8" l="1"/>
  <c r="K13" i="8" l="1"/>
</calcChain>
</file>

<file path=xl/sharedStrings.xml><?xml version="1.0" encoding="utf-8"?>
<sst xmlns="http://schemas.openxmlformats.org/spreadsheetml/2006/main" count="41" uniqueCount="40">
  <si>
    <t>Кол-во</t>
  </si>
  <si>
    <t xml:space="preserve">                                                              Приложение № 2 к документации.</t>
  </si>
  <si>
    <t>№</t>
  </si>
  <si>
    <t>Ценовая информация (коммерч. предложения, сведения из реестра контрактов, иная)  (руб./ед.изм.)</t>
  </si>
  <si>
    <t>Количество предложений и иных источников информации</t>
  </si>
  <si>
    <r>
      <t xml:space="preserve">Средняя арифметическая цена за единицу     </t>
    </r>
    <r>
      <rPr>
        <b/>
        <i/>
        <sz val="10"/>
        <color indexed="8"/>
        <rFont val="Times New Roman"/>
        <family val="1"/>
        <charset val="204"/>
      </rPr>
      <t xml:space="preserve">&lt;ц&gt;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</si>
  <si>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</si>
  <si>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</si>
  <si>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</si>
  <si>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до сотых долей после запятой (руб.)</t>
  </si>
  <si>
    <t>Итого:</t>
  </si>
  <si>
    <t>рублей</t>
  </si>
  <si>
    <t>Цена включает в себя затраты на хранение, транспортировку, погрузку-разгрузку, страхование, уплату налогов, сборов и других обязательных платежей.</t>
  </si>
  <si>
    <t>Наименование объекта закупки</t>
  </si>
  <si>
    <t xml:space="preserve"> </t>
  </si>
  <si>
    <t xml:space="preserve">Ценовая инф-ция №1 </t>
  </si>
  <si>
    <t xml:space="preserve">Ценовая инф-ция №3 </t>
  </si>
  <si>
    <t>Используемый метод определения НМЦД с обоснованием:</t>
  </si>
  <si>
    <t>В результате проведенного расчета Н(М)ЦД составила:</t>
  </si>
  <si>
    <t>Н(М)ЦД, определяемая методом сопоставимых рыночных цен (анализа рынка)</t>
  </si>
  <si>
    <r>
      <t>Расчет Н(М)ЦД по формуле</t>
    </r>
    <r>
      <rPr>
        <sz val="10"/>
        <color indexed="8"/>
        <rFont val="Times New Roman"/>
        <family val="1"/>
        <charset val="204"/>
      </rPr>
      <t xml:space="preserve"> (v - количество (объем) закупаемого товара (работы, услуги);
n - количество значений, используемых в расчете;
i - номер источника ценовой информации;
     </t>
    </r>
    <r>
      <rPr>
        <i/>
        <sz val="10"/>
        <color indexed="8"/>
        <rFont val="Times New Roman"/>
        <family val="1"/>
        <charset val="204"/>
      </rPr>
      <t>ц</t>
    </r>
    <r>
      <rPr>
        <i/>
        <vertAlign val="subscript"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>- цена единицы)</t>
    </r>
  </si>
  <si>
    <t>Однородность совокупности значений выявленных цен, используемых в расчете Н(М)ЦД</t>
  </si>
  <si>
    <t>Расчет НМЦД</t>
  </si>
  <si>
    <t>Метод сопоставимых рыночных цен (анализ рынка) в соответствии с п. 1.5. раздела 12 главы 1 Положения о закупках</t>
  </si>
  <si>
    <t>Н(М)ЦД с учетом округления цены за единицу (руб.)</t>
  </si>
  <si>
    <t>Специалист по осуществлению закупок_______________________</t>
  </si>
  <si>
    <t>Обоснование начальной (максимальной) цены договора
на поставку угля для нужд ГБУ "Топкинская СББЖ"</t>
  </si>
  <si>
    <t>Уголь каменный Марка ДР</t>
  </si>
  <si>
    <t>05.10.10.131</t>
  </si>
  <si>
    <t>Код ОКПД2</t>
  </si>
  <si>
    <t>т.тяги</t>
  </si>
  <si>
    <t xml:space="preserve">Ед. изм </t>
  </si>
  <si>
    <t>Доставка</t>
  </si>
  <si>
    <t>49.41.15.000</t>
  </si>
  <si>
    <t>усл. ед</t>
  </si>
  <si>
    <t>Контракт в ЕИС № 3423100152026000154</t>
  </si>
  <si>
    <t>Ценовая инф-ция №2</t>
  </si>
  <si>
    <t>Контракт в ЕИС № 2424200312826000048</t>
  </si>
  <si>
    <t>Контракт в ЕИС № 3422900557426000008</t>
  </si>
  <si>
    <t>Дата подготовки обоснования НМЦД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</si>
</sst>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vertAlign val="subscript"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top" wrapText="1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 applyProtection="1">
      <alignment horizontal="left" vertical="top" wrapText="1"/>
      <protection locked="0"/>
    </xf>
    <xf numFmtId="4" fontId="10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 applyProtection="1">
      <alignment horizontal="left" vertical="top" wrapText="1"/>
      <protection locked="0"/>
    </xf>
    <xf numFmtId="2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 justifyLastLine="1"/>
    </xf>
    <xf numFmtId="1" fontId="2" fillId="2" borderId="4" xfId="0" applyNumberFormat="1" applyFont="1" applyFill="1" applyBorder="1" applyAlignment="1">
      <alignment horizontal="center" vertical="center" wrapText="1" justifyLastLine="1"/>
    </xf>
    <xf numFmtId="164" fontId="2" fillId="2" borderId="2" xfId="0" applyNumberFormat="1" applyFont="1" applyFill="1" applyBorder="1" applyAlignment="1">
      <alignment horizontal="center" vertical="center" wrapText="1" justifyLastLine="1"/>
    </xf>
    <xf numFmtId="164" fontId="2" fillId="2" borderId="4" xfId="0" applyNumberFormat="1" applyFont="1" applyFill="1" applyBorder="1" applyAlignment="1">
      <alignment horizontal="center" vertical="center" wrapText="1" justifyLastLine="1"/>
    </xf>
    <xf numFmtId="0" fontId="2" fillId="2" borderId="2" xfId="0" applyFont="1" applyFill="1" applyBorder="1" applyAlignment="1">
      <alignment horizontal="center" vertical="center" justifyLastLine="1"/>
    </xf>
    <xf numFmtId="0" fontId="2" fillId="2" borderId="4" xfId="0" applyFont="1" applyFill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justifyLastLine="1"/>
    </xf>
    <xf numFmtId="10" fontId="2" fillId="0" borderId="4" xfId="0" applyNumberFormat="1" applyFont="1" applyBorder="1" applyAlignment="1">
      <alignment horizontal="center" vertical="center" justifyLastLine="1"/>
    </xf>
    <xf numFmtId="2" fontId="2" fillId="2" borderId="2" xfId="0" applyNumberFormat="1" applyFont="1" applyFill="1" applyBorder="1" applyAlignment="1">
      <alignment horizontal="center" vertical="center" wrapText="1" justifyLastLine="1"/>
    </xf>
    <xf numFmtId="2" fontId="2" fillId="2" borderId="4" xfId="0" applyNumberFormat="1" applyFont="1" applyFill="1" applyBorder="1" applyAlignment="1">
      <alignment horizontal="center" vertical="center" wrapText="1" justifyLastLine="1"/>
    </xf>
    <xf numFmtId="165" fontId="2" fillId="2" borderId="2" xfId="0" applyNumberFormat="1" applyFont="1" applyFill="1" applyBorder="1" applyAlignment="1">
      <alignment horizontal="center" vertical="center" wrapText="1" justifyLastLine="1"/>
    </xf>
    <xf numFmtId="165" fontId="2" fillId="2" borderId="4" xfId="0" applyNumberFormat="1" applyFont="1" applyFill="1" applyBorder="1" applyAlignment="1">
      <alignment horizontal="center" vertical="center" wrapText="1" justifyLastLine="1"/>
    </xf>
    <xf numFmtId="4" fontId="5" fillId="2" borderId="2" xfId="0" applyNumberFormat="1" applyFont="1" applyFill="1" applyBorder="1" applyAlignment="1">
      <alignment horizontal="center" vertical="center" wrapText="1" justifyLastLine="1"/>
    </xf>
    <xf numFmtId="4" fontId="5" fillId="2" borderId="4" xfId="0" applyNumberFormat="1" applyFont="1" applyFill="1" applyBorder="1" applyAlignment="1">
      <alignment horizontal="center" vertical="center" wrapText="1" justifyLastLine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6</xdr:row>
      <xdr:rowOff>952500</xdr:rowOff>
    </xdr:from>
    <xdr:to>
      <xdr:col>13</xdr:col>
      <xdr:colOff>0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1314450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6</xdr:row>
      <xdr:rowOff>923925</xdr:rowOff>
    </xdr:from>
    <xdr:to>
      <xdr:col>11</xdr:col>
      <xdr:colOff>1019175</xdr:colOff>
      <xdr:row>6</xdr:row>
      <xdr:rowOff>1362075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2858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19050</xdr:colOff>
      <xdr:row>6</xdr:row>
      <xdr:rowOff>1533525</xdr:rowOff>
    </xdr:from>
    <xdr:to>
      <xdr:col>14</xdr:col>
      <xdr:colOff>0</xdr:colOff>
      <xdr:row>6</xdr:row>
      <xdr:rowOff>1895475</xdr:rowOff>
    </xdr:to>
    <xdr:pic>
      <xdr:nvPicPr>
        <xdr:cNvPr id="4" name="Picture 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2850" y="3733800"/>
          <a:ext cx="1590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1"/>
  <sheetViews>
    <sheetView tabSelected="1" view="pageBreakPreview" topLeftCell="A2" zoomScale="71" zoomScaleNormal="100" zoomScaleSheetLayoutView="71" workbookViewId="0">
      <selection activeCell="P10" sqref="P10:P11"/>
    </sheetView>
  </sheetViews>
  <sheetFormatPr defaultColWidth="13.7109375" defaultRowHeight="12.75" x14ac:dyDescent="0.2"/>
  <cols>
    <col min="1" max="1" width="2.28515625" style="1" customWidth="1"/>
    <col min="2" max="2" width="4.85546875" style="1" customWidth="1"/>
    <col min="3" max="3" width="29.5703125" style="1" customWidth="1"/>
    <col min="4" max="4" width="10.85546875" style="1" customWidth="1"/>
    <col min="5" max="5" width="7.28515625" style="1" customWidth="1"/>
    <col min="6" max="6" width="7.5703125" style="1" customWidth="1"/>
    <col min="7" max="7" width="12.28515625" style="1" customWidth="1"/>
    <col min="8" max="8" width="18.28515625" style="1" customWidth="1"/>
    <col min="9" max="9" width="19" style="1" customWidth="1"/>
    <col min="10" max="10" width="21.85546875" style="1" customWidth="1"/>
    <col min="11" max="11" width="11.85546875" style="1" customWidth="1"/>
    <col min="12" max="12" width="12.42578125" style="1" customWidth="1"/>
    <col min="13" max="13" width="12.85546875" style="1" customWidth="1"/>
    <col min="14" max="14" width="23" style="1" customWidth="1"/>
    <col min="15" max="15" width="11" style="1" customWidth="1"/>
    <col min="16" max="17" width="11.42578125" style="1" customWidth="1"/>
    <col min="18" max="16384" width="13.7109375" style="1"/>
  </cols>
  <sheetData>
    <row r="1" spans="2:18" ht="15.75" hidden="1" x14ac:dyDescent="0.25">
      <c r="L1" s="2" t="s">
        <v>1</v>
      </c>
    </row>
    <row r="2" spans="2:18" ht="56.25" customHeight="1" x14ac:dyDescent="0.2">
      <c r="B2" s="30" t="s">
        <v>26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2:18" ht="15.75" customHeight="1" x14ac:dyDescent="0.2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2:18" ht="32.25" customHeight="1" x14ac:dyDescent="0.2">
      <c r="B4" s="31" t="s">
        <v>17</v>
      </c>
      <c r="C4" s="31"/>
      <c r="D4" s="24"/>
      <c r="E4" s="34" t="s">
        <v>23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2:18" ht="15.75" customHeight="1" x14ac:dyDescent="0.2">
      <c r="B5" s="31" t="s">
        <v>22</v>
      </c>
      <c r="C5" s="31"/>
      <c r="D5" s="24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2:18" ht="42" customHeight="1" x14ac:dyDescent="0.2">
      <c r="B6" s="39" t="s">
        <v>2</v>
      </c>
      <c r="C6" s="39" t="s">
        <v>13</v>
      </c>
      <c r="D6" s="42" t="s">
        <v>29</v>
      </c>
      <c r="E6" s="41" t="s">
        <v>31</v>
      </c>
      <c r="F6" s="41" t="s">
        <v>0</v>
      </c>
      <c r="G6" s="39" t="s">
        <v>3</v>
      </c>
      <c r="H6" s="39"/>
      <c r="I6" s="39"/>
      <c r="J6" s="39"/>
      <c r="K6" s="37" t="s">
        <v>21</v>
      </c>
      <c r="L6" s="37"/>
      <c r="M6" s="37"/>
      <c r="N6" s="38" t="s">
        <v>19</v>
      </c>
      <c r="O6" s="38"/>
      <c r="P6" s="38"/>
      <c r="Q6" s="38"/>
    </row>
    <row r="7" spans="2:18" ht="191.25" customHeight="1" x14ac:dyDescent="0.2">
      <c r="B7" s="39"/>
      <c r="C7" s="40"/>
      <c r="D7" s="43"/>
      <c r="E7" s="41"/>
      <c r="F7" s="42"/>
      <c r="G7" s="18" t="s">
        <v>15</v>
      </c>
      <c r="H7" s="18" t="s">
        <v>36</v>
      </c>
      <c r="I7" s="18" t="s">
        <v>16</v>
      </c>
      <c r="J7" s="16" t="s">
        <v>4</v>
      </c>
      <c r="K7" s="16" t="s">
        <v>5</v>
      </c>
      <c r="L7" s="17" t="s">
        <v>6</v>
      </c>
      <c r="M7" s="17" t="s">
        <v>7</v>
      </c>
      <c r="N7" s="17" t="s">
        <v>20</v>
      </c>
      <c r="O7" s="16" t="s">
        <v>8</v>
      </c>
      <c r="P7" s="16" t="s">
        <v>9</v>
      </c>
      <c r="Q7" s="16" t="s">
        <v>24</v>
      </c>
    </row>
    <row r="8" spans="2:18" ht="26.25" customHeight="1" x14ac:dyDescent="0.2">
      <c r="B8" s="52">
        <v>1</v>
      </c>
      <c r="C8" s="52" t="s">
        <v>27</v>
      </c>
      <c r="D8" s="52" t="s">
        <v>28</v>
      </c>
      <c r="E8" s="52" t="s">
        <v>30</v>
      </c>
      <c r="F8" s="52">
        <v>32</v>
      </c>
      <c r="G8" s="44">
        <v>4200</v>
      </c>
      <c r="H8" s="27">
        <v>4189.66</v>
      </c>
      <c r="I8" s="27">
        <v>4600</v>
      </c>
      <c r="J8" s="46">
        <v>3</v>
      </c>
      <c r="K8" s="48">
        <f t="shared" ref="K8:K10" si="0">AVERAGE(G8:I8)</f>
        <v>4329.8866666666663</v>
      </c>
      <c r="L8" s="50">
        <f t="shared" ref="L8:L10" si="1">STDEV(G8:I8)</f>
        <v>233.98213293611406</v>
      </c>
      <c r="M8" s="54">
        <f t="shared" ref="M8:M10" si="2">L8/K8</f>
        <v>5.403885850810123E-2</v>
      </c>
      <c r="N8" s="56">
        <f t="shared" ref="N8:N10" si="3">((F8/J8)*(SUM(G8:I8)))</f>
        <v>138556.37333333332</v>
      </c>
      <c r="O8" s="58">
        <f t="shared" ref="O8:O10" si="4">N8/F8</f>
        <v>4329.8866666666663</v>
      </c>
      <c r="P8" s="60">
        <f t="shared" ref="P8:P10" si="5">ROUND(O8,2)</f>
        <v>4329.8900000000003</v>
      </c>
      <c r="Q8" s="60">
        <f t="shared" ref="Q8:Q10" si="6">P8*F8</f>
        <v>138556.48000000001</v>
      </c>
    </row>
    <row r="9" spans="2:18" ht="26.25" customHeight="1" x14ac:dyDescent="0.2">
      <c r="B9" s="53"/>
      <c r="C9" s="53"/>
      <c r="D9" s="53"/>
      <c r="E9" s="53"/>
      <c r="F9" s="53"/>
      <c r="G9" s="45"/>
      <c r="H9" s="27" t="s">
        <v>35</v>
      </c>
      <c r="I9" s="27" t="s">
        <v>37</v>
      </c>
      <c r="J9" s="47"/>
      <c r="K9" s="49"/>
      <c r="L9" s="51"/>
      <c r="M9" s="55"/>
      <c r="N9" s="57"/>
      <c r="O9" s="59"/>
      <c r="P9" s="61"/>
      <c r="Q9" s="61"/>
    </row>
    <row r="10" spans="2:18" ht="21.75" customHeight="1" x14ac:dyDescent="0.2">
      <c r="B10" s="52">
        <v>2</v>
      </c>
      <c r="C10" s="52" t="s">
        <v>32</v>
      </c>
      <c r="D10" s="52" t="s">
        <v>33</v>
      </c>
      <c r="E10" s="62" t="s">
        <v>34</v>
      </c>
      <c r="F10" s="52">
        <v>4</v>
      </c>
      <c r="G10" s="44">
        <v>3370</v>
      </c>
      <c r="H10" s="27">
        <v>3142.91</v>
      </c>
      <c r="I10" s="27">
        <v>3512.25</v>
      </c>
      <c r="J10" s="46">
        <v>3</v>
      </c>
      <c r="K10" s="48">
        <f t="shared" si="0"/>
        <v>3341.72</v>
      </c>
      <c r="L10" s="50">
        <f t="shared" si="1"/>
        <v>186.28694989182691</v>
      </c>
      <c r="M10" s="54">
        <f t="shared" si="2"/>
        <v>5.5745828463134826E-2</v>
      </c>
      <c r="N10" s="56">
        <f t="shared" si="3"/>
        <v>13366.88</v>
      </c>
      <c r="O10" s="58">
        <f t="shared" si="4"/>
        <v>3341.72</v>
      </c>
      <c r="P10" s="60">
        <f t="shared" si="5"/>
        <v>3341.72</v>
      </c>
      <c r="Q10" s="60">
        <f t="shared" si="6"/>
        <v>13366.88</v>
      </c>
    </row>
    <row r="11" spans="2:18" ht="24" customHeight="1" x14ac:dyDescent="0.2">
      <c r="B11" s="53"/>
      <c r="C11" s="53"/>
      <c r="D11" s="53"/>
      <c r="E11" s="63"/>
      <c r="F11" s="53"/>
      <c r="G11" s="45"/>
      <c r="H11" s="27" t="s">
        <v>38</v>
      </c>
      <c r="I11" s="27" t="s">
        <v>35</v>
      </c>
      <c r="J11" s="47"/>
      <c r="K11" s="49"/>
      <c r="L11" s="51"/>
      <c r="M11" s="55"/>
      <c r="N11" s="57"/>
      <c r="O11" s="59"/>
      <c r="P11" s="61"/>
      <c r="Q11" s="61"/>
    </row>
    <row r="12" spans="2:18" x14ac:dyDescent="0.2">
      <c r="B12" s="20"/>
      <c r="C12" s="21"/>
      <c r="D12" s="21"/>
      <c r="E12" s="21"/>
      <c r="F12" s="21"/>
      <c r="G12" s="22"/>
      <c r="H12" s="22"/>
      <c r="I12" s="22"/>
      <c r="J12" s="23"/>
      <c r="K12" s="3"/>
      <c r="L12" s="4"/>
      <c r="M12" s="5"/>
      <c r="N12" s="6"/>
      <c r="O12" s="7"/>
      <c r="P12" s="6" t="s">
        <v>10</v>
      </c>
      <c r="Q12" s="19">
        <f>Q8+Q10</f>
        <v>151923.36000000002</v>
      </c>
    </row>
    <row r="13" spans="2:18" ht="15.75" x14ac:dyDescent="0.2">
      <c r="B13" s="28" t="s">
        <v>18</v>
      </c>
      <c r="C13" s="28"/>
      <c r="D13" s="28"/>
      <c r="E13" s="28"/>
      <c r="F13" s="28"/>
      <c r="G13" s="28"/>
      <c r="H13" s="28"/>
      <c r="I13" s="28"/>
      <c r="J13" s="28"/>
      <c r="K13" s="15">
        <f>Q12</f>
        <v>151923.36000000002</v>
      </c>
      <c r="L13" s="9" t="s">
        <v>11</v>
      </c>
      <c r="M13" s="9"/>
      <c r="N13" s="9"/>
      <c r="O13" s="9"/>
      <c r="P13" s="9"/>
      <c r="Q13" s="8"/>
    </row>
    <row r="14" spans="2:18" s="10" customFormat="1" ht="20.25" customHeight="1" x14ac:dyDescent="0.25">
      <c r="B14" s="29" t="s">
        <v>12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2:18" s="10" customFormat="1" ht="27" customHeight="1" x14ac:dyDescent="0.25">
      <c r="B15" s="36"/>
      <c r="C15" s="36"/>
      <c r="D15" s="26"/>
      <c r="E15" s="32" t="s">
        <v>39</v>
      </c>
      <c r="F15" s="32"/>
      <c r="G15" s="32"/>
      <c r="H15" s="32"/>
      <c r="I15" s="32"/>
      <c r="J15" s="32"/>
      <c r="K15" s="32"/>
      <c r="L15" s="11"/>
      <c r="M15" s="11"/>
      <c r="N15" s="11"/>
      <c r="O15" s="11"/>
      <c r="P15" s="11"/>
      <c r="Q15" s="11"/>
    </row>
    <row r="16" spans="2:18" s="10" customFormat="1" ht="15.75" x14ac:dyDescent="0.25">
      <c r="B16" s="33" t="s">
        <v>25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11"/>
      <c r="R16" s="12"/>
    </row>
    <row r="17" spans="2:17" ht="11.25" customHeight="1" x14ac:dyDescent="0.25">
      <c r="B17" s="35"/>
      <c r="C17" s="35"/>
      <c r="D17" s="25"/>
      <c r="E17" s="2"/>
      <c r="F17" s="2"/>
      <c r="G17" s="2"/>
      <c r="H17" s="2"/>
      <c r="I17" s="2"/>
      <c r="J17" s="2"/>
      <c r="L17" s="35"/>
      <c r="M17" s="35"/>
    </row>
    <row r="18" spans="2:17" s="11" customFormat="1" ht="15.75" x14ac:dyDescent="0.25">
      <c r="B18" s="32"/>
      <c r="C18" s="32"/>
      <c r="D18" s="32"/>
      <c r="E18" s="32"/>
      <c r="F18" s="32"/>
      <c r="G18" s="32"/>
      <c r="H18" s="32"/>
      <c r="I18" s="32"/>
      <c r="J18" s="13"/>
    </row>
    <row r="19" spans="2:17" s="11" customFormat="1" ht="15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">
      <c r="G20" s="1" t="s">
        <v>14</v>
      </c>
    </row>
    <row r="21" spans="2:17" s="11" customFormat="1" ht="15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49">
    <mergeCell ref="N10:N11"/>
    <mergeCell ref="O10:O11"/>
    <mergeCell ref="P10:P11"/>
    <mergeCell ref="Q10:Q11"/>
    <mergeCell ref="G10:G11"/>
    <mergeCell ref="J10:J11"/>
    <mergeCell ref="K10:K11"/>
    <mergeCell ref="L10:L11"/>
    <mergeCell ref="M10:M11"/>
    <mergeCell ref="B10:B11"/>
    <mergeCell ref="C10:C11"/>
    <mergeCell ref="D10:D11"/>
    <mergeCell ref="E10:E11"/>
    <mergeCell ref="F10:F11"/>
    <mergeCell ref="M8:M9"/>
    <mergeCell ref="N8:N9"/>
    <mergeCell ref="O8:O9"/>
    <mergeCell ref="P8:P9"/>
    <mergeCell ref="Q8:Q9"/>
    <mergeCell ref="G8:G9"/>
    <mergeCell ref="J8:J9"/>
    <mergeCell ref="K8:K9"/>
    <mergeCell ref="L8:L9"/>
    <mergeCell ref="B8:B9"/>
    <mergeCell ref="C8:C9"/>
    <mergeCell ref="D8:D9"/>
    <mergeCell ref="E8:E9"/>
    <mergeCell ref="F8:F9"/>
    <mergeCell ref="C6:C7"/>
    <mergeCell ref="E6:E7"/>
    <mergeCell ref="F6:F7"/>
    <mergeCell ref="G6:J6"/>
    <mergeCell ref="D6:D7"/>
    <mergeCell ref="B13:J13"/>
    <mergeCell ref="B14:Q14"/>
    <mergeCell ref="B2:Q2"/>
    <mergeCell ref="B4:C4"/>
    <mergeCell ref="B18:I18"/>
    <mergeCell ref="E15:K15"/>
    <mergeCell ref="B16:P16"/>
    <mergeCell ref="B5:C5"/>
    <mergeCell ref="E4:Q4"/>
    <mergeCell ref="B17:C17"/>
    <mergeCell ref="L17:M17"/>
    <mergeCell ref="B15:C15"/>
    <mergeCell ref="E5:Q5"/>
    <mergeCell ref="K6:M6"/>
    <mergeCell ref="N6:Q6"/>
    <mergeCell ref="B6:B7"/>
  </mergeCells>
  <pageMargins left="0.19685039370078741" right="0.19685039370078741" top="0.15748031496062992" bottom="0.15748031496062992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2026-09-25T09:40:12Z</dcterms:modified>
</cp:coreProperties>
</file>