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8_{476323E2-34AC-4B3B-ADFC-844D7F870448}" xr6:coauthVersionLast="46" xr6:coauthVersionMax="46" xr10:uidLastSave="{00000000-0000-0000-0000-000000000000}"/>
  <bookViews>
    <workbookView xWindow="7830" yWindow="120" windowWidth="20610" windowHeight="1396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10" i="1"/>
  <c r="L19" i="1" l="1"/>
  <c r="K19" i="1"/>
  <c r="O19" i="1"/>
  <c r="O12" i="1"/>
  <c r="O14" i="1"/>
  <c r="O16" i="1"/>
  <c r="O18" i="1"/>
  <c r="L14" i="1"/>
  <c r="L15" i="1"/>
  <c r="L16" i="1"/>
  <c r="K14" i="1"/>
  <c r="K15" i="1"/>
  <c r="K16" i="1"/>
  <c r="L12" i="1"/>
  <c r="K12" i="1"/>
  <c r="K18" i="1"/>
  <c r="L18" i="1"/>
  <c r="M19" i="1" l="1"/>
  <c r="N19" i="1" s="1"/>
  <c r="M15" i="1"/>
  <c r="N15" i="1" s="1"/>
  <c r="M12" i="1"/>
  <c r="N12" i="1" s="1"/>
  <c r="M14" i="1"/>
  <c r="N14" i="1" s="1"/>
  <c r="M16" i="1"/>
  <c r="N16" i="1" s="1"/>
  <c r="O15" i="1"/>
  <c r="M18" i="1"/>
  <c r="N18" i="1" s="1"/>
  <c r="O13" i="1" l="1"/>
  <c r="O17" i="1"/>
  <c r="L13" i="1"/>
  <c r="L17" i="1"/>
  <c r="K13" i="1"/>
  <c r="K17" i="1"/>
  <c r="O10" i="1"/>
  <c r="O11" i="1"/>
  <c r="K11" i="1"/>
  <c r="K10" i="1"/>
  <c r="L10" i="1"/>
  <c r="L11" i="1"/>
  <c r="O20" i="1" l="1"/>
  <c r="M10" i="1"/>
  <c r="N10" i="1" s="1"/>
  <c r="M11" i="1"/>
  <c r="N11" i="1" s="1"/>
  <c r="M13" i="1"/>
  <c r="N13" i="1" s="1"/>
  <c r="M17" i="1"/>
  <c r="N17" i="1" s="1"/>
</calcChain>
</file>

<file path=xl/sharedStrings.xml><?xml version="1.0" encoding="utf-8"?>
<sst xmlns="http://schemas.openxmlformats.org/spreadsheetml/2006/main" count="49" uniqueCount="36">
  <si>
    <t>№ п/п</t>
  </si>
  <si>
    <t>Наименование товара, работ, услуг</t>
  </si>
  <si>
    <t>Объем</t>
  </si>
  <si>
    <t>Ед.изм.</t>
  </si>
  <si>
    <t>Кол-во</t>
  </si>
  <si>
    <t>Источник №1</t>
  </si>
  <si>
    <t>Цена за ед.изм.</t>
  </si>
  <si>
    <t>Источник №2</t>
  </si>
  <si>
    <t>Источник №3</t>
  </si>
  <si>
    <t>Источник №4</t>
  </si>
  <si>
    <t>Источник №5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</si>
  <si>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</si>
  <si>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</si>
  <si>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</si>
  <si>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</si>
  <si>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</si>
  <si>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Средн. арифм.</t>
  </si>
  <si>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</si>
  <si>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</si>
  <si>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</si>
  <si>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</si>
  <si>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Итого:</t>
  </si>
  <si>
    <t>Горох</t>
  </si>
  <si>
    <t>Хлопья овсяные, Геркулес</t>
  </si>
  <si>
    <t>Крупа гречневая</t>
  </si>
  <si>
    <t>Крупа кукурузная</t>
  </si>
  <si>
    <t>Крупа манная</t>
  </si>
  <si>
    <t>Крупа перловая</t>
  </si>
  <si>
    <t>Крупа пшеничная</t>
  </si>
  <si>
    <t>Пшено</t>
  </si>
  <si>
    <t>Рис шлифованный</t>
  </si>
  <si>
    <t>Крупа ячневая</t>
  </si>
  <si>
    <t>килограмм</t>
  </si>
  <si>
    <t>На основании проведенного анализа рынка и расчетов, НМЦК составляет: 238 807,75 рублей.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</si>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</sst>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\ ##0.00_ "/>
    <numFmt numFmtId="166" formatCode="#\ ##0.00#########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5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128270</xdr:colOff>
      <xdr:row>0</xdr:row>
      <xdr:rowOff>19685</xdr:rowOff>
    </xdr:to>
    <xdr:pic>
      <xdr:nvPicPr>
        <xdr:cNvPr id="3" name="Изображени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6070" y="2801620"/>
          <a:ext cx="1593850" cy="619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C2" zoomScaleNormal="100" workbookViewId="0">
      <selection activeCell="O20" sqref="O20"/>
    </sheetView>
  </sheetViews>
  <sheetFormatPr defaultRowHeight="12.75" x14ac:dyDescent="0.25"/>
  <cols>
    <col min="1" max="1" width="4.85546875" style="7" customWidth="1"/>
    <col min="2" max="2" width="32.5703125" style="8" customWidth="1"/>
    <col min="3" max="3" width="9.85546875" style="7" customWidth="1"/>
    <col min="4" max="4" width="9.140625" style="7"/>
    <col min="5" max="9" width="12.7109375" style="9" customWidth="1"/>
    <col min="10" max="10" width="13.5703125" style="9" customWidth="1"/>
    <col min="11" max="11" width="7.85546875" style="7" customWidth="1"/>
    <col min="12" max="12" width="12.5703125" style="7" customWidth="1"/>
    <col min="13" max="13" width="10.28515625" style="7" customWidth="1"/>
    <col min="14" max="14" width="16.85546875" style="7" customWidth="1"/>
    <col min="15" max="15" width="13.28515625" style="9" customWidth="1"/>
    <col min="16" max="17" width="14.28515625" style="7" customWidth="1"/>
    <col min="18" max="18" width="9.140625" style="7"/>
    <col min="19" max="19" width="14.42578125" style="7" bestFit="1" customWidth="1"/>
    <col min="20" max="16384" width="9.140625" style="7"/>
  </cols>
  <sheetData>
    <row r="1" spans="1:18" ht="81.75" customHeight="1" x14ac:dyDescent="0.25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3" spans="1:18" ht="62.2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8" ht="21" customHeight="1" x14ac:dyDescent="0.25"/>
    <row r="5" spans="1:18" ht="17.25" customHeight="1" x14ac:dyDescent="0.25">
      <c r="A5" s="17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8" ht="36.75" customHeight="1" x14ac:dyDescent="0.25">
      <c r="A6" s="17" t="s">
        <v>18</v>
      </c>
      <c r="B6" s="17"/>
      <c r="C6" s="22" t="s">
        <v>19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8" ht="21" customHeight="1" x14ac:dyDescent="0.25">
      <c r="A7" s="23" t="s">
        <v>20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8" ht="21" customHeight="1" x14ac:dyDescent="0.25">
      <c r="A8" s="17" t="s">
        <v>0</v>
      </c>
      <c r="B8" s="17" t="s">
        <v>1</v>
      </c>
      <c r="C8" s="17" t="s">
        <v>2</v>
      </c>
      <c r="D8" s="17"/>
      <c r="E8" s="4" t="s">
        <v>5</v>
      </c>
      <c r="F8" s="4" t="s">
        <v>7</v>
      </c>
      <c r="G8" s="4" t="s">
        <v>8</v>
      </c>
      <c r="H8" s="4" t="s">
        <v>9</v>
      </c>
      <c r="I8" s="4" t="s">
        <v>10</v>
      </c>
      <c r="J8" s="24" t="s">
        <v>16</v>
      </c>
      <c r="K8" s="17" t="s">
        <v>13</v>
      </c>
      <c r="L8" s="17" t="s">
        <v>14</v>
      </c>
      <c r="M8" s="17" t="s">
        <v>15</v>
      </c>
      <c r="N8" s="17" t="s">
        <v>11</v>
      </c>
      <c r="O8" s="24" t="s">
        <v>12</v>
      </c>
    </row>
    <row r="9" spans="1:18" ht="20.25" customHeight="1" x14ac:dyDescent="0.25">
      <c r="A9" s="17"/>
      <c r="B9" s="25"/>
      <c r="C9" s="13" t="s">
        <v>3</v>
      </c>
      <c r="D9" s="3" t="s">
        <v>4</v>
      </c>
      <c r="E9" s="4" t="s">
        <v>6</v>
      </c>
      <c r="F9" s="4" t="s">
        <v>6</v>
      </c>
      <c r="G9" s="4" t="s">
        <v>6</v>
      </c>
      <c r="H9" s="4" t="s">
        <v>6</v>
      </c>
      <c r="I9" s="4" t="s">
        <v>6</v>
      </c>
      <c r="J9" s="24"/>
      <c r="K9" s="17"/>
      <c r="L9" s="17"/>
      <c r="M9" s="17"/>
      <c r="N9" s="17"/>
      <c r="O9" s="24"/>
    </row>
    <row r="10" spans="1:18" ht="20.25" customHeight="1" x14ac:dyDescent="0.25">
      <c r="A10" s="12">
        <v>1</v>
      </c>
      <c r="B10" s="14" t="s">
        <v>22</v>
      </c>
      <c r="C10" s="1" t="s">
        <v>32</v>
      </c>
      <c r="D10" s="16">
        <v>1000</v>
      </c>
      <c r="E10" s="2">
        <v>49</v>
      </c>
      <c r="F10" s="2">
        <v>39</v>
      </c>
      <c r="G10" s="2">
        <v>47</v>
      </c>
      <c r="H10" s="5"/>
      <c r="I10" s="5"/>
      <c r="J10" s="4">
        <f>ROUND(AVERAGE(E10,F10,G10),2)</f>
        <v>45</v>
      </c>
      <c r="K10" s="3">
        <f>COUNT(E10:I10)</f>
        <v>3</v>
      </c>
      <c r="L10" s="3">
        <f t="shared" ref="L10:L17" si="0">STDEV(E10,F10,G10,H10,I10)</f>
        <v>5.2915026221291814</v>
      </c>
      <c r="M10" s="3">
        <f>L10/J10*100</f>
        <v>11.758894715842626</v>
      </c>
      <c r="N10" s="3" t="str">
        <f>IF(M10&lt;33,"ОДНОРОДНЫЕ","НЕОДНОРОДНЫЕ")</f>
        <v>ОДНОРОДНЫЕ</v>
      </c>
      <c r="O10" s="4">
        <f>ROUND(D10*J10,2)</f>
        <v>45000</v>
      </c>
    </row>
    <row r="11" spans="1:18" ht="20.25" customHeight="1" x14ac:dyDescent="0.25">
      <c r="A11" s="12">
        <v>2</v>
      </c>
      <c r="B11" s="15" t="s">
        <v>23</v>
      </c>
      <c r="C11" s="1" t="s">
        <v>32</v>
      </c>
      <c r="D11" s="16">
        <v>250</v>
      </c>
      <c r="E11" s="2">
        <v>39</v>
      </c>
      <c r="F11" s="2">
        <v>40</v>
      </c>
      <c r="G11" s="2">
        <v>45</v>
      </c>
      <c r="H11" s="5"/>
      <c r="I11" s="5"/>
      <c r="J11" s="4">
        <f t="shared" ref="J11:J19" si="1">ROUND(AVERAGE(E11,F11,G11),2)</f>
        <v>41.33</v>
      </c>
      <c r="K11" s="3">
        <f t="shared" ref="K11:K17" si="2">COUNT(E11:I11)</f>
        <v>3</v>
      </c>
      <c r="L11" s="3">
        <f t="shared" si="0"/>
        <v>3.214550253664318</v>
      </c>
      <c r="M11" s="3">
        <f t="shared" ref="M11:M17" si="3">L11/J11*100</f>
        <v>7.7777649495870262</v>
      </c>
      <c r="N11" s="3" t="str">
        <f t="shared" ref="N11:N19" si="4">IF(M11&lt;33,"ОДНОРОДНЫЕ","НЕОДНОРОДНЫЕ")</f>
        <v>ОДНОРОДНЫЕ</v>
      </c>
      <c r="O11" s="4">
        <f t="shared" ref="O11:O18" si="5">ROUND(D11*J11,2)</f>
        <v>10332.5</v>
      </c>
    </row>
    <row r="12" spans="1:18" ht="20.25" customHeight="1" x14ac:dyDescent="0.25">
      <c r="A12" s="12">
        <v>3</v>
      </c>
      <c r="B12" s="14" t="s">
        <v>24</v>
      </c>
      <c r="C12" s="1" t="s">
        <v>32</v>
      </c>
      <c r="D12" s="16">
        <v>1000</v>
      </c>
      <c r="E12" s="2">
        <v>75</v>
      </c>
      <c r="F12" s="2">
        <v>75</v>
      </c>
      <c r="G12" s="2">
        <v>78</v>
      </c>
      <c r="H12" s="5"/>
      <c r="I12" s="5"/>
      <c r="J12" s="4">
        <f t="shared" si="1"/>
        <v>76</v>
      </c>
      <c r="K12" s="3">
        <f t="shared" si="2"/>
        <v>3</v>
      </c>
      <c r="L12" s="3">
        <f t="shared" si="0"/>
        <v>1.7320508075688772</v>
      </c>
      <c r="M12" s="3">
        <f t="shared" si="3"/>
        <v>2.2790142204853647</v>
      </c>
      <c r="N12" s="3" t="str">
        <f t="shared" si="4"/>
        <v>ОДНОРОДНЫЕ</v>
      </c>
      <c r="O12" s="4">
        <f t="shared" si="5"/>
        <v>76000</v>
      </c>
      <c r="P12" s="10"/>
      <c r="Q12" s="10"/>
      <c r="R12" s="10"/>
    </row>
    <row r="13" spans="1:18" ht="20.25" customHeight="1" x14ac:dyDescent="0.25">
      <c r="A13" s="12">
        <v>4</v>
      </c>
      <c r="B13" s="14" t="s">
        <v>25</v>
      </c>
      <c r="C13" s="1" t="s">
        <v>32</v>
      </c>
      <c r="D13" s="16">
        <v>275</v>
      </c>
      <c r="E13" s="2">
        <v>85</v>
      </c>
      <c r="F13" s="2">
        <v>67</v>
      </c>
      <c r="G13" s="2">
        <v>64</v>
      </c>
      <c r="H13" s="5"/>
      <c r="I13" s="5"/>
      <c r="J13" s="4">
        <f t="shared" si="1"/>
        <v>72</v>
      </c>
      <c r="K13" s="3">
        <f t="shared" si="2"/>
        <v>3</v>
      </c>
      <c r="L13" s="3">
        <f t="shared" si="0"/>
        <v>11.357816691600547</v>
      </c>
      <c r="M13" s="3">
        <f t="shared" si="3"/>
        <v>15.774745405000759</v>
      </c>
      <c r="N13" s="3" t="str">
        <f t="shared" si="4"/>
        <v>ОДНОРОДНЫЕ</v>
      </c>
      <c r="O13" s="4">
        <f t="shared" si="5"/>
        <v>19800</v>
      </c>
      <c r="P13" s="10"/>
      <c r="Q13" s="10"/>
      <c r="R13" s="10"/>
    </row>
    <row r="14" spans="1:18" ht="20.25" customHeight="1" x14ac:dyDescent="0.25">
      <c r="A14" s="12">
        <v>5</v>
      </c>
      <c r="B14" s="14" t="s">
        <v>26</v>
      </c>
      <c r="C14" s="1" t="s">
        <v>32</v>
      </c>
      <c r="D14" s="16">
        <v>250</v>
      </c>
      <c r="E14" s="2">
        <v>50</v>
      </c>
      <c r="F14" s="2">
        <v>45</v>
      </c>
      <c r="G14" s="2">
        <v>55</v>
      </c>
      <c r="H14" s="5"/>
      <c r="I14" s="5"/>
      <c r="J14" s="4">
        <f t="shared" si="1"/>
        <v>50</v>
      </c>
      <c r="K14" s="3">
        <f t="shared" si="2"/>
        <v>3</v>
      </c>
      <c r="L14" s="3">
        <f t="shared" si="0"/>
        <v>5</v>
      </c>
      <c r="M14" s="3">
        <f t="shared" ref="M14:M16" si="6">L14/J14*100</f>
        <v>10</v>
      </c>
      <c r="N14" s="3" t="str">
        <f t="shared" ref="N14:N16" si="7">IF(M14&lt;33,"ОДНОРОДНЫЕ","НЕОДНОРОДНЫЕ")</f>
        <v>ОДНОРОДНЫЕ</v>
      </c>
      <c r="O14" s="4">
        <f t="shared" ref="O14:O16" si="8">ROUND(D14*J14,2)</f>
        <v>12500</v>
      </c>
      <c r="P14" s="10"/>
      <c r="Q14" s="10"/>
      <c r="R14" s="10"/>
    </row>
    <row r="15" spans="1:18" ht="20.25" customHeight="1" x14ac:dyDescent="0.25">
      <c r="A15" s="12">
        <v>6</v>
      </c>
      <c r="B15" s="14" t="s">
        <v>27</v>
      </c>
      <c r="C15" s="1" t="s">
        <v>32</v>
      </c>
      <c r="D15" s="16">
        <v>250</v>
      </c>
      <c r="E15" s="2">
        <v>38</v>
      </c>
      <c r="F15" s="2">
        <v>30</v>
      </c>
      <c r="G15" s="2">
        <v>40</v>
      </c>
      <c r="H15" s="5"/>
      <c r="I15" s="5"/>
      <c r="J15" s="4">
        <f t="shared" si="1"/>
        <v>36</v>
      </c>
      <c r="K15" s="3">
        <f t="shared" si="2"/>
        <v>3</v>
      </c>
      <c r="L15" s="3">
        <f t="shared" si="0"/>
        <v>5.2915026221291814</v>
      </c>
      <c r="M15" s="3">
        <f t="shared" si="6"/>
        <v>14.698618394803281</v>
      </c>
      <c r="N15" s="3" t="str">
        <f t="shared" si="7"/>
        <v>ОДНОРОДНЫЕ</v>
      </c>
      <c r="O15" s="4">
        <f t="shared" si="8"/>
        <v>9000</v>
      </c>
      <c r="P15" s="10"/>
      <c r="Q15" s="10"/>
      <c r="R15" s="10"/>
    </row>
    <row r="16" spans="1:18" ht="20.25" customHeight="1" x14ac:dyDescent="0.25">
      <c r="A16" s="12">
        <v>7</v>
      </c>
      <c r="B16" s="14" t="s">
        <v>28</v>
      </c>
      <c r="C16" s="1" t="s">
        <v>32</v>
      </c>
      <c r="D16" s="16">
        <v>200</v>
      </c>
      <c r="E16" s="2">
        <v>38</v>
      </c>
      <c r="F16" s="2">
        <v>35</v>
      </c>
      <c r="G16" s="2">
        <v>40</v>
      </c>
      <c r="H16" s="5"/>
      <c r="I16" s="5"/>
      <c r="J16" s="4">
        <f t="shared" si="1"/>
        <v>37.67</v>
      </c>
      <c r="K16" s="3">
        <f t="shared" si="2"/>
        <v>3</v>
      </c>
      <c r="L16" s="3">
        <f t="shared" si="0"/>
        <v>2.5166114784235831</v>
      </c>
      <c r="M16" s="3">
        <f t="shared" si="6"/>
        <v>6.6806782012837349</v>
      </c>
      <c r="N16" s="3" t="str">
        <f t="shared" si="7"/>
        <v>ОДНОРОДНЫЕ</v>
      </c>
      <c r="O16" s="4">
        <f t="shared" si="8"/>
        <v>7534</v>
      </c>
      <c r="P16" s="10"/>
      <c r="Q16" s="10"/>
      <c r="R16" s="10"/>
    </row>
    <row r="17" spans="1:18" ht="20.25" customHeight="1" x14ac:dyDescent="0.25">
      <c r="A17" s="12">
        <v>8</v>
      </c>
      <c r="B17" s="14" t="s">
        <v>29</v>
      </c>
      <c r="C17" s="1" t="s">
        <v>32</v>
      </c>
      <c r="D17" s="16">
        <v>275</v>
      </c>
      <c r="E17" s="2">
        <v>56</v>
      </c>
      <c r="F17" s="2">
        <v>51</v>
      </c>
      <c r="G17" s="2">
        <v>60</v>
      </c>
      <c r="H17" s="5"/>
      <c r="I17" s="5"/>
      <c r="J17" s="4">
        <f t="shared" si="1"/>
        <v>55.67</v>
      </c>
      <c r="K17" s="3">
        <f t="shared" si="2"/>
        <v>3</v>
      </c>
      <c r="L17" s="3">
        <f t="shared" si="0"/>
        <v>4.5092497528228943</v>
      </c>
      <c r="M17" s="3">
        <f t="shared" si="3"/>
        <v>8.099963630003403</v>
      </c>
      <c r="N17" s="3" t="str">
        <f t="shared" si="4"/>
        <v>ОДНОРОДНЫЕ</v>
      </c>
      <c r="O17" s="4">
        <f t="shared" si="5"/>
        <v>15309.25</v>
      </c>
      <c r="P17" s="10"/>
      <c r="Q17" s="10"/>
      <c r="R17" s="10"/>
    </row>
    <row r="18" spans="1:18" ht="20.25" customHeight="1" x14ac:dyDescent="0.25">
      <c r="A18" s="12">
        <v>9</v>
      </c>
      <c r="B18" s="14" t="s">
        <v>30</v>
      </c>
      <c r="C18" s="1" t="s">
        <v>32</v>
      </c>
      <c r="D18" s="16">
        <v>400</v>
      </c>
      <c r="E18" s="2">
        <v>95</v>
      </c>
      <c r="F18" s="2">
        <v>101</v>
      </c>
      <c r="G18" s="2">
        <v>75</v>
      </c>
      <c r="H18" s="5"/>
      <c r="I18" s="5"/>
      <c r="J18" s="4">
        <f t="shared" si="1"/>
        <v>90.33</v>
      </c>
      <c r="K18" s="3">
        <f t="shared" ref="K18" si="9">COUNT(E18:I18)</f>
        <v>3</v>
      </c>
      <c r="L18" s="3">
        <f t="shared" ref="L18" si="10">STDEV(E18,F18,G18,H18,I18)</f>
        <v>13.613718571108114</v>
      </c>
      <c r="M18" s="3">
        <f t="shared" ref="M18" si="11">L18/J18*100</f>
        <v>15.071093292492099</v>
      </c>
      <c r="N18" s="3" t="str">
        <f t="shared" si="4"/>
        <v>ОДНОРОДНЫЕ</v>
      </c>
      <c r="O18" s="4">
        <f t="shared" si="5"/>
        <v>36132</v>
      </c>
    </row>
    <row r="19" spans="1:18" ht="20.25" customHeight="1" x14ac:dyDescent="0.25">
      <c r="A19" s="12">
        <v>10</v>
      </c>
      <c r="B19" s="14" t="s">
        <v>31</v>
      </c>
      <c r="C19" s="1" t="s">
        <v>32</v>
      </c>
      <c r="D19" s="16">
        <v>200</v>
      </c>
      <c r="E19" s="2">
        <v>38</v>
      </c>
      <c r="F19" s="2">
        <v>30</v>
      </c>
      <c r="G19" s="2">
        <v>40</v>
      </c>
      <c r="H19" s="5"/>
      <c r="I19" s="5"/>
      <c r="J19" s="4">
        <f t="shared" si="1"/>
        <v>36</v>
      </c>
      <c r="K19" s="3">
        <f t="shared" ref="K19" si="12">COUNT(E19:I19)</f>
        <v>3</v>
      </c>
      <c r="L19" s="3">
        <f t="shared" ref="L19" si="13">STDEV(E19,F19,G19,H19,I19)</f>
        <v>5.2915026221291814</v>
      </c>
      <c r="M19" s="3">
        <f t="shared" ref="M19" si="14">L19/J19*100</f>
        <v>14.698618394803281</v>
      </c>
      <c r="N19" s="3" t="str">
        <f t="shared" si="4"/>
        <v>ОДНОРОДНЫЕ</v>
      </c>
      <c r="O19" s="4">
        <f t="shared" ref="O19" si="15">ROUND(D19*J19,2)</f>
        <v>7200</v>
      </c>
    </row>
    <row r="20" spans="1:18" s="11" customFormat="1" ht="20.25" customHeight="1" x14ac:dyDescent="0.25">
      <c r="A20" s="18" t="s">
        <v>21</v>
      </c>
      <c r="B20" s="19"/>
      <c r="C20" s="19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6">
        <f>SUM(O10:O19)</f>
        <v>238807.75</v>
      </c>
    </row>
    <row r="21" spans="1:18" ht="19.5" customHeight="1" x14ac:dyDescent="0.25">
      <c r="A21" s="17" t="s">
        <v>33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</sheetData>
  <mergeCells count="17">
    <mergeCell ref="K8:K9"/>
    <mergeCell ref="L8:L9"/>
    <mergeCell ref="A21:O21"/>
    <mergeCell ref="A20:N20"/>
    <mergeCell ref="A1:O1"/>
    <mergeCell ref="A3:O3"/>
    <mergeCell ref="A5:O5"/>
    <mergeCell ref="A6:B6"/>
    <mergeCell ref="C6:O6"/>
    <mergeCell ref="A7:O7"/>
    <mergeCell ref="O8:O9"/>
    <mergeCell ref="M8:M9"/>
    <mergeCell ref="N8:N9"/>
    <mergeCell ref="A8:A9"/>
    <mergeCell ref="B8:B9"/>
    <mergeCell ref="C8:D8"/>
    <mergeCell ref="J8:J9"/>
  </mergeCells>
  <conditionalFormatting sqref="N10 N13:N16">
    <cfRule type="containsText" dxfId="8" priority="13" operator="containsText" text="НЕ">
      <formula>NOT(ISERROR(SEARCH("НЕ",N10)))</formula>
    </cfRule>
    <cfRule type="containsText" dxfId="7" priority="14" operator="containsText" text="ОДНОРОДНЫЕ">
      <formula>NOT(ISERROR(SEARCH("ОДНОРОДНЫЕ",N10)))</formula>
    </cfRule>
    <cfRule type="containsText" dxfId="6" priority="15" operator="containsText" text="НЕОДНОРОДНЫЕ">
      <formula>NOT(ISERROR(SEARCH("НЕОДНОРОДНЫЕ",N10)))</formula>
    </cfRule>
  </conditionalFormatting>
  <conditionalFormatting sqref="N10:N18">
    <cfRule type="containsText" dxfId="5" priority="10" operator="containsText" text="НЕОДНОРОДНЫЕ">
      <formula>NOT(ISERROR(SEARCH("НЕОДНОРОДНЫЕ",N10)))</formula>
    </cfRule>
    <cfRule type="containsText" dxfId="4" priority="11" operator="containsText" text="ОДНОРОДНЫЕ">
      <formula>NOT(ISERROR(SEARCH("ОДНОРОДНЫЕ",N10)))</formula>
    </cfRule>
    <cfRule type="containsText" dxfId="3" priority="12" operator="containsText" text="НЕОДНОРОДНЫЕ">
      <formula>NOT(ISERROR(SEARCH("НЕОДНОРОДНЫЕ",N10)))</formula>
    </cfRule>
  </conditionalFormatting>
  <conditionalFormatting sqref="N19">
    <cfRule type="containsText" dxfId="2" priority="7" operator="containsText" text="НЕОДНОРОДНЫЕ">
      <formula>NOT(ISERROR(SEARCH("НЕОДНОРОДНЫЕ",N19)))</formula>
    </cfRule>
    <cfRule type="containsText" dxfId="1" priority="8" operator="containsText" text="ОДНОРОДНЫЕ">
      <formula>NOT(ISERROR(SEARCH("ОДНОРОДНЫЕ",N19)))</formula>
    </cfRule>
    <cfRule type="containsText" dxfId="0" priority="9" operator="containsText" text="НЕОДНОРОДНЫЕ">
      <formula>NOT(ISERROR(SEARCH("НЕОДНОРОДНЫЕ",N19)))</formula>
    </cfRule>
  </conditionalFormatting>
  <pageMargins left="0" right="0" top="0.74803149606299213" bottom="0.74803149606299213" header="0.31496062992125984" footer="0.31496062992125984"/>
  <pageSetup paperSize="9" scale="7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2026-10-06T08:15:29Z</dcterms:modified>
</cp:coreProperties>
</file>