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20" windowWidth="15360" windowHeight="7950"/>
  </bookViews>
  <sheets>
    <sheet name="Расчёт" sheetId="3" r:id="rId1"/>
    <sheet name="Инструкция" sheetId="4" r:id="rId2"/>
  </sheets>
  <definedNames>
    <definedName name="_xlnm._FilterDatabase" localSheetId="0" hidden="1">Расчёт!$A$15:$N$54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Расчёт!$A$1:$J$60</definedName>
    <definedName name="тыс">{0,"тысячz";1,"тысячаz";2,"тысячиz";5,"тысячz"}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3" l="1"/>
  <c r="I51" i="3"/>
  <c r="I52" i="3"/>
  <c r="I53" i="3"/>
  <c r="I43" i="3"/>
  <c r="I44" i="3"/>
  <c r="I45" i="3"/>
  <c r="I46" i="3"/>
  <c r="I47" i="3"/>
  <c r="I48" i="3"/>
  <c r="I49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17" i="3"/>
  <c r="I18" i="3"/>
  <c r="I19" i="3"/>
  <c r="I20" i="3"/>
  <c r="I21" i="3"/>
  <c r="I22" i="3"/>
  <c r="I16" i="3"/>
  <c r="J53" i="3" l="1"/>
  <c r="K53" i="3" s="1"/>
  <c r="J52" i="3"/>
  <c r="K52" i="3" s="1"/>
  <c r="J51" i="3"/>
  <c r="K51" i="3" s="1"/>
  <c r="J50" i="3"/>
  <c r="K50" i="3" s="1"/>
  <c r="J49" i="3"/>
  <c r="K49" i="3" s="1"/>
  <c r="J48" i="3"/>
  <c r="K48" i="3" s="1"/>
  <c r="J47" i="3"/>
  <c r="K47" i="3" s="1"/>
  <c r="J46" i="3"/>
  <c r="K46" i="3" s="1"/>
  <c r="J45" i="3"/>
  <c r="K45" i="3" s="1"/>
  <c r="J44" i="3"/>
  <c r="K44" i="3" s="1"/>
  <c r="J43" i="3"/>
  <c r="K43" i="3" s="1"/>
  <c r="J42" i="3"/>
  <c r="K42" i="3" s="1"/>
  <c r="J41" i="3"/>
  <c r="K41" i="3" s="1"/>
  <c r="J40" i="3"/>
  <c r="K40" i="3" s="1"/>
  <c r="J39" i="3"/>
  <c r="K39" i="3" s="1"/>
  <c r="J38" i="3"/>
  <c r="K38" i="3" s="1"/>
  <c r="J37" i="3" l="1"/>
  <c r="K37" i="3" s="1"/>
  <c r="J36" i="3"/>
  <c r="K36" i="3" s="1"/>
  <c r="J35" i="3"/>
  <c r="K35" i="3" s="1"/>
  <c r="J34" i="3"/>
  <c r="K34" i="3" s="1"/>
  <c r="J33" i="3"/>
  <c r="K33" i="3" s="1"/>
  <c r="M23" i="4" l="1"/>
  <c r="M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J17" i="3" l="1"/>
  <c r="K17" i="3" s="1"/>
  <c r="J18" i="3"/>
  <c r="K18" i="3" s="1"/>
  <c r="J19" i="3"/>
  <c r="K19" i="3" s="1"/>
  <c r="J20" i="3"/>
  <c r="K20" i="3" s="1"/>
  <c r="J21" i="3"/>
  <c r="K21" i="3" s="1"/>
  <c r="J22" i="3"/>
  <c r="K22" i="3" s="1"/>
  <c r="J23" i="3"/>
  <c r="K23" i="3" s="1"/>
  <c r="J24" i="3"/>
  <c r="K24" i="3" s="1"/>
  <c r="J25" i="3"/>
  <c r="K25" i="3" s="1"/>
  <c r="J26" i="3"/>
  <c r="K26" i="3" s="1"/>
  <c r="J27" i="3"/>
  <c r="K27" i="3" s="1"/>
  <c r="J28" i="3"/>
  <c r="K28" i="3" s="1"/>
  <c r="J29" i="3"/>
  <c r="K29" i="3" s="1"/>
  <c r="J30" i="3"/>
  <c r="K30" i="3" s="1"/>
  <c r="J31" i="3"/>
  <c r="K31" i="3" s="1"/>
  <c r="J32" i="3"/>
  <c r="K32" i="3" s="1"/>
  <c r="J16" i="3"/>
  <c r="K16" i="3" s="1"/>
  <c r="J54" i="3" l="1"/>
  <c r="P5" i="4"/>
  <c r="B57" i="3" l="1"/>
</calcChain>
</file>

<file path=xl/sharedStrings.xml><?xml version="1.0" encoding="utf-8"?>
<sst xmlns="http://schemas.openxmlformats.org/spreadsheetml/2006/main" count="103" uniqueCount="76">
  <si>
    <t>№ п/п</t>
  </si>
  <si>
    <t>Результаты проведенного анализа рынка:</t>
  </si>
  <si>
    <t xml:space="preserve">Наименование </t>
  </si>
  <si>
    <t>В качестве источников информации о ценах Заказчиком использована информация о стоимости закупаемых товаров/работ/услуг, полученная от коммерческих организаций в соответствии с запросами, направленными им Заказчиком.</t>
  </si>
  <si>
    <t>Приложение № 3
к документации об аукционе в электронной форме</t>
  </si>
  <si>
    <t>Расчет начальной (максимальной) цены Договора</t>
  </si>
  <si>
    <t>Итого</t>
  </si>
  <si>
    <t>Цена (руб.)</t>
  </si>
  <si>
    <t>Начальная (максимальная) цена, руб.</t>
  </si>
  <si>
    <t>Ц1</t>
  </si>
  <si>
    <t>Ц2</t>
  </si>
  <si>
    <t>Ц3</t>
  </si>
  <si>
    <t>&lt;Ц&gt;</t>
  </si>
  <si>
    <t>V</t>
  </si>
  <si>
    <t>q</t>
  </si>
  <si>
    <t>Коэффициент вариации, %</t>
  </si>
  <si>
    <t xml:space="preserve">С учетом проведенного исследования рынка начальная (максимальная) цена Договора составит: </t>
  </si>
  <si>
    <t>Количество</t>
  </si>
  <si>
    <t>Ведущий экономист сектора экономики и финансов</t>
  </si>
  <si>
    <t>Бурая А.В.</t>
  </si>
  <si>
    <r>
      <rPr>
        <b/>
        <sz val="10"/>
        <rFont val="Times New Roman"/>
        <family val="1"/>
        <charset val="204"/>
      </rPr>
      <t xml:space="preserve">Предмет закупки: </t>
    </r>
    <r>
      <rPr>
        <sz val="10"/>
        <rFont val="Times New Roman"/>
        <family val="1"/>
        <charset val="204"/>
      </rPr>
      <t>Поставка кондитерских изделий (конфеты, шоколад) для реализации в отделениях почтовой связи ГУП «Почта Херсон»</t>
    </r>
  </si>
  <si>
    <t>Конфеты весовые Мармелад жевательный "Злые языки" 75г/20</t>
  </si>
  <si>
    <t>Конфеты весовые  желейный "Страшно симпатичные" 75г/20</t>
  </si>
  <si>
    <t>Конфеты вафельные "Мишка в лесу" с начинкой в горьком шоколаде, пакет подушка 200г/ 18</t>
  </si>
  <si>
    <t>Конфеты вафельные в пакете  "Птица счастья" с начинкой из тертого миндаля в слив.ш-де, 200г/18</t>
  </si>
  <si>
    <t>Шоколад "Пористый молочный", Classic 65г /16</t>
  </si>
  <si>
    <t>шоколад "Горький 72%", 25г /480 шт</t>
  </si>
  <si>
    <t>Шоколад"Молочный "Сливочный", 25г /480 шт</t>
  </si>
  <si>
    <t>Шоколад с молоком и вафельной крошкой , 80г /22</t>
  </si>
  <si>
    <t>Шоколад"Белый", 100г /20</t>
  </si>
  <si>
    <t>Шоколад " Победа Вкуса" молочный пористый , 180г /8</t>
  </si>
  <si>
    <t>Конфета  вафельная "Мишки в лесу" с шоколадной начинкой в горьком шоколаде,  45г / 20</t>
  </si>
  <si>
    <t>Конфета  вафельная "Птица счастья" с начинкой из тертого миндаля в слив.ш-де,  45г/20</t>
  </si>
  <si>
    <t>Шоколад" с трюфельной начинкой", 20</t>
  </si>
  <si>
    <t>Шоколад молочный 80Г/22</t>
  </si>
  <si>
    <t>Шоколад"Горький", 80г /22</t>
  </si>
  <si>
    <t>Конфеты весовые мармелад жевательный "Чаржед" "Иммунити" 750г/22</t>
  </si>
  <si>
    <t>Конфеты весовые  мармелад жевательный "Чаржед" "Здоровые глаза"75г/22</t>
  </si>
  <si>
    <t>Конфеты весовые  мармелад жевательный "Чаржед" "Активный мозг" 75г/22</t>
  </si>
  <si>
    <t>Конфеты сбивные суфле "Птица счастья" в "сливочном" шоколаде,  0,5кг пак.</t>
  </si>
  <si>
    <t>Конфеты весовые желейные с начинкой жевательн.мармелад "Всё и сразу" (ФРУКТЫ) 1кг пак / 3 пак/кор</t>
  </si>
  <si>
    <t xml:space="preserve"> Конфеты молочные "Toffee" в шоколаде: с мармеладом из клюквы, темная и сливочная, 150г/12</t>
  </si>
  <si>
    <t xml:space="preserve"> Конф. вафельная "AMARE" с начинкой со вкусом варёной сгущёнки  в мол.ш-де,  45г/20</t>
  </si>
  <si>
    <t xml:space="preserve"> Конфеты , "Ассорти" (красн.), 120г /20</t>
  </si>
  <si>
    <t xml:space="preserve"> Конфеты. , "Ассорти", 200г /20</t>
  </si>
  <si>
    <t xml:space="preserve"> Конфеты молочные "Funny cows" со сгущенным молоком и с вареным сгущенным молоком, 150г/12</t>
  </si>
  <si>
    <t>Шоколад "Молочный "Сливочный с кусочками вишни", 100г /20</t>
  </si>
  <si>
    <t>Шоколад  "Молочный с орехом и изюмом", 80г /22</t>
  </si>
  <si>
    <t>Мармелад жевательный без сахара "Райские ягодки" 75г/18</t>
  </si>
  <si>
    <t>Шоколад "Молочный с начинкой "Мишки в лесу", 20г</t>
  </si>
  <si>
    <t>Шоколад Молочный с начинкой "Птица счастья", 30г</t>
  </si>
  <si>
    <t>Кондитерская плитка "Молочная", 90г</t>
  </si>
  <si>
    <t>Молочный c орехом", 80г</t>
  </si>
  <si>
    <t xml:space="preserve"> Торт вафельный "Мишки в лесу" в молочном ш-де, 200г/10</t>
  </si>
  <si>
    <t>Ш-д молочный "Dos Bros" с хрустящей вафлей с молочной начинкой,  37г/20</t>
  </si>
  <si>
    <t>Ш-д молочный "Dos Bros" с хрустящей вафлей с начинкой со вкусом карамели,  37г/20</t>
  </si>
  <si>
    <t>Ш-д, "Темный с начинкой с виски", 85г / 22</t>
  </si>
  <si>
    <t>Ш-д, "Молочный с начинкой с ликером лимончелло", 85г / 22</t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</si>
  <si>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б/н от 14.10.2026</t>
    </r>
  </si>
  <si>
    <t>Конфеты шоколадные пакет подушка , "Мишки в лесу" с начинкой и вафельной крошкой,  200 г/18</t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</si>
  <si>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б/н от 14.10.2026</t>
    </r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</si>
  <si>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б/н от 14.10.2026</t>
    </r>
  </si>
  <si>
    <t>(Пять миллионов девятьсот десять тысяч четыреста двадцать один) рубль 33 коп.</t>
  </si>
  <si>
    <t>Средняя цена</t>
  </si>
  <si>
    <t>10.82.23.173</t>
  </si>
  <si>
    <t>10.82.22.134</t>
  </si>
  <si>
    <t>10.82.22.132</t>
  </si>
  <si>
    <t>10.82.22.114</t>
  </si>
  <si>
    <t>10.82.22.113</t>
  </si>
  <si>
    <t>10.82.22.112</t>
  </si>
  <si>
    <t>10.82.22.139</t>
  </si>
  <si>
    <t>10.82.23.171</t>
  </si>
  <si>
    <t>10.82.23.149</t>
  </si>
  <si>
    <t>10.82.23.151</t>
  </si>
  <si>
    <t>10.82.22.121</t>
  </si>
  <si>
    <t>ОКПД2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</si>
</sst>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mm/yyyy"/>
    <numFmt numFmtId="166" formatCode="#\ ##0.00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4"/>
      <color rgb="FF333333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7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164" fontId="0" fillId="0" borderId="0" xfId="2" applyFont="1"/>
    <xf numFmtId="0" fontId="9" fillId="0" borderId="0" xfId="0" applyFont="1"/>
    <xf numFmtId="165" fontId="0" fillId="0" borderId="0" xfId="0" applyNumberFormat="1"/>
    <xf numFmtId="4" fontId="8" fillId="0" borderId="0" xfId="0" applyNumberFormat="1" applyFont="1"/>
    <xf numFmtId="164" fontId="10" fillId="0" borderId="0" xfId="2" applyFont="1"/>
    <xf numFmtId="43" fontId="0" fillId="0" borderId="0" xfId="0" applyNumberFormat="1"/>
    <xf numFmtId="0" fontId="15" fillId="0" borderId="0" xfId="0" applyFont="1"/>
    <xf numFmtId="0" fontId="13" fillId="0" borderId="0" xfId="1" applyFont="1" applyAlignment="1">
      <alignment horizontal="center" vertical="center"/>
    </xf>
    <xf numFmtId="0" fontId="16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1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2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64" fontId="15" fillId="0" borderId="1" xfId="0" applyNumberFormat="1" applyFont="1" applyBorder="1"/>
    <xf numFmtId="0" fontId="0" fillId="0" borderId="5" xfId="0" applyBorder="1" applyAlignment="1">
      <alignment horizontal="center"/>
    </xf>
    <xf numFmtId="164" fontId="2" fillId="0" borderId="5" xfId="2" applyFont="1" applyFill="1" applyBorder="1" applyAlignment="1">
      <alignment vertical="center" wrapText="1"/>
    </xf>
    <xf numFmtId="43" fontId="0" fillId="0" borderId="1" xfId="0" applyNumberFormat="1" applyBorder="1"/>
    <xf numFmtId="0" fontId="17" fillId="0" borderId="0" xfId="1" applyFont="1" applyFill="1" applyAlignment="1">
      <alignment vertical="center"/>
    </xf>
    <xf numFmtId="0" fontId="17" fillId="0" borderId="0" xfId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22" fontId="0" fillId="0" borderId="0" xfId="0" applyNumberFormat="1" applyFill="1"/>
    <xf numFmtId="164" fontId="17" fillId="0" borderId="0" xfId="1" applyNumberFormat="1" applyFont="1" applyFill="1" applyAlignment="1">
      <alignment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3" fontId="13" fillId="0" borderId="1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left" vertical="center" wrapText="1"/>
    </xf>
    <xf numFmtId="166" fontId="21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horizontal="right" vertical="center" wrapText="1"/>
    </xf>
    <xf numFmtId="0" fontId="12" fillId="0" borderId="0" xfId="1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0" fillId="0" borderId="0" xfId="0" applyAlignme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171450</xdr:rowOff>
        </xdr:from>
        <xdr:to>
          <xdr:col>9</xdr:col>
          <xdr:colOff>552450</xdr:colOff>
          <xdr:row>49</xdr:row>
          <xdr:rowOff>66675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zoomScale="110" zoomScaleNormal="110" workbookViewId="0">
      <selection activeCell="O19" sqref="O19"/>
    </sheetView>
  </sheetViews>
  <sheetFormatPr defaultRowHeight="15" x14ac:dyDescent="0.25"/>
  <cols>
    <col min="1" max="1" width="4.140625" customWidth="1"/>
    <col min="2" max="2" width="24.28515625" customWidth="1"/>
    <col min="3" max="3" width="3.42578125" customWidth="1"/>
    <col min="4" max="4" width="7.140625" customWidth="1"/>
    <col min="5" max="5" width="11.85546875" customWidth="1"/>
    <col min="6" max="6" width="12" customWidth="1"/>
    <col min="7" max="8" width="12.140625" customWidth="1"/>
    <col min="9" max="9" width="13.42578125" customWidth="1"/>
    <col min="10" max="10" width="15" customWidth="1"/>
    <col min="11" max="11" width="21.7109375" customWidth="1"/>
    <col min="12" max="12" width="14" bestFit="1" customWidth="1"/>
    <col min="13" max="13" width="15.7109375" customWidth="1"/>
    <col min="14" max="14" width="15.28515625" bestFit="1" customWidth="1"/>
  </cols>
  <sheetData>
    <row r="1" spans="1:14" ht="15" customHeight="1" x14ac:dyDescent="0.25">
      <c r="I1" s="48" t="s">
        <v>4</v>
      </c>
      <c r="J1" s="48"/>
    </row>
    <row r="2" spans="1:14" x14ac:dyDescent="0.25">
      <c r="I2" s="48"/>
      <c r="J2" s="48"/>
    </row>
    <row r="3" spans="1:14" ht="27.75" customHeight="1" x14ac:dyDescent="0.25">
      <c r="I3" s="48"/>
      <c r="J3" s="48"/>
    </row>
    <row r="5" spans="1:14" s="12" customFormat="1" ht="12.75" x14ac:dyDescent="0.2">
      <c r="A5" s="49" t="s">
        <v>5</v>
      </c>
      <c r="B5" s="49"/>
      <c r="C5" s="49"/>
      <c r="D5" s="49"/>
      <c r="E5" s="49"/>
      <c r="F5" s="49"/>
      <c r="G5" s="49"/>
      <c r="H5" s="49"/>
      <c r="I5" s="49"/>
      <c r="J5" s="49"/>
    </row>
    <row r="6" spans="1:14" s="12" customFormat="1" ht="12.75" x14ac:dyDescent="0.2">
      <c r="A6" s="13"/>
      <c r="B6" s="14"/>
      <c r="C6" s="14"/>
      <c r="D6" s="14"/>
      <c r="E6" s="14"/>
      <c r="F6" s="14"/>
      <c r="G6" s="14"/>
      <c r="H6" s="14"/>
    </row>
    <row r="7" spans="1:14" s="12" customFormat="1" ht="15.75" customHeight="1" x14ac:dyDescent="0.2">
      <c r="A7" s="67" t="s">
        <v>20</v>
      </c>
      <c r="B7" s="67"/>
      <c r="C7" s="67"/>
      <c r="D7" s="67"/>
      <c r="E7" s="67"/>
      <c r="F7" s="67"/>
      <c r="G7" s="67"/>
      <c r="H7" s="68"/>
      <c r="I7" s="68"/>
      <c r="J7" s="68"/>
    </row>
    <row r="8" spans="1:14" s="12" customFormat="1" ht="10.5" customHeight="1" x14ac:dyDescent="0.2">
      <c r="A8" s="67"/>
      <c r="B8" s="67"/>
      <c r="C8" s="67"/>
      <c r="D8" s="67"/>
      <c r="E8" s="67"/>
      <c r="F8" s="67"/>
      <c r="G8" s="67"/>
      <c r="H8" s="68"/>
      <c r="I8" s="68"/>
      <c r="J8" s="68"/>
    </row>
    <row r="9" spans="1:14" s="12" customFormat="1" ht="19.5" customHeight="1" x14ac:dyDescent="0.2">
      <c r="A9" s="47" t="s">
        <v>3</v>
      </c>
      <c r="B9" s="47"/>
      <c r="C9" s="47"/>
      <c r="D9" s="47"/>
      <c r="E9" s="47"/>
      <c r="F9" s="47"/>
      <c r="G9" s="47"/>
      <c r="H9" s="47"/>
      <c r="I9" s="47"/>
      <c r="J9" s="47"/>
    </row>
    <row r="10" spans="1:14" s="12" customFormat="1" ht="18.7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</row>
    <row r="11" spans="1:14" s="12" customFormat="1" ht="15.75" customHeight="1" x14ac:dyDescent="0.2">
      <c r="A11" s="65" t="s">
        <v>1</v>
      </c>
      <c r="B11" s="65"/>
      <c r="C11" s="65"/>
      <c r="D11" s="65"/>
      <c r="E11" s="65"/>
      <c r="F11" s="65"/>
      <c r="G11" s="65"/>
      <c r="H11" s="37"/>
    </row>
    <row r="12" spans="1:14" ht="11.25" customHeight="1" x14ac:dyDescent="0.25">
      <c r="A12" s="2"/>
      <c r="B12" s="3"/>
      <c r="C12" s="1"/>
      <c r="D12" s="1"/>
      <c r="E12" s="1"/>
      <c r="F12" s="1"/>
      <c r="G12" s="1"/>
      <c r="H12" s="1"/>
    </row>
    <row r="13" spans="1:14" ht="15.75" customHeight="1" x14ac:dyDescent="0.25">
      <c r="A13" s="66" t="s">
        <v>0</v>
      </c>
      <c r="B13" s="50" t="s">
        <v>2</v>
      </c>
      <c r="C13" s="51"/>
      <c r="D13" s="52"/>
      <c r="E13" s="63" t="s">
        <v>7</v>
      </c>
      <c r="F13" s="64"/>
      <c r="G13" s="64"/>
      <c r="H13" s="59" t="s">
        <v>17</v>
      </c>
      <c r="I13" s="59" t="s">
        <v>15</v>
      </c>
      <c r="J13" s="62" t="s">
        <v>8</v>
      </c>
    </row>
    <row r="14" spans="1:14" ht="15" customHeight="1" x14ac:dyDescent="0.25">
      <c r="A14" s="66"/>
      <c r="B14" s="53"/>
      <c r="C14" s="54"/>
      <c r="D14" s="55"/>
      <c r="E14" s="59" t="s">
        <v>58</v>
      </c>
      <c r="F14" s="59" t="s">
        <v>60</v>
      </c>
      <c r="G14" s="59" t="s">
        <v>61</v>
      </c>
      <c r="H14" s="60"/>
      <c r="I14" s="60"/>
      <c r="J14" s="62"/>
    </row>
    <row r="15" spans="1:14" ht="38.25" customHeight="1" x14ac:dyDescent="0.25">
      <c r="A15" s="66"/>
      <c r="B15" s="56"/>
      <c r="C15" s="57"/>
      <c r="D15" s="58"/>
      <c r="E15" s="61"/>
      <c r="F15" s="61"/>
      <c r="G15" s="61"/>
      <c r="H15" s="61"/>
      <c r="I15" s="61"/>
      <c r="J15" s="62"/>
      <c r="K15" s="22" t="s">
        <v>63</v>
      </c>
      <c r="L15" s="21" t="s">
        <v>75</v>
      </c>
    </row>
    <row r="16" spans="1:14" ht="35.25" customHeight="1" x14ac:dyDescent="0.25">
      <c r="A16" s="19">
        <v>1</v>
      </c>
      <c r="B16" s="43" t="s">
        <v>21</v>
      </c>
      <c r="C16" s="44"/>
      <c r="D16" s="45"/>
      <c r="E16" s="23">
        <v>45.75</v>
      </c>
      <c r="F16" s="27">
        <v>49</v>
      </c>
      <c r="G16" s="23">
        <v>50</v>
      </c>
      <c r="H16" s="38">
        <v>500</v>
      </c>
      <c r="I16" s="42">
        <f>(_xlfn.STDEV.S(E16:G16)/AVERAGE(E16:G16))*100</f>
        <v>4.6052820815106674</v>
      </c>
      <c r="J16" s="23">
        <f>(E16+F16+G16)/3*H16</f>
        <v>24125</v>
      </c>
      <c r="K16" s="23">
        <f>J16/H16</f>
        <v>48.25</v>
      </c>
      <c r="L16" s="23" t="s">
        <v>64</v>
      </c>
      <c r="M16" s="11"/>
      <c r="N16" s="11"/>
    </row>
    <row r="17" spans="1:14" ht="29.25" customHeight="1" x14ac:dyDescent="0.25">
      <c r="A17" s="19">
        <v>2</v>
      </c>
      <c r="B17" s="43" t="s">
        <v>22</v>
      </c>
      <c r="C17" s="44"/>
      <c r="D17" s="45"/>
      <c r="E17" s="23">
        <v>38.5</v>
      </c>
      <c r="F17" s="27">
        <v>42</v>
      </c>
      <c r="G17" s="23">
        <v>44</v>
      </c>
      <c r="H17" s="38">
        <v>500</v>
      </c>
      <c r="I17" s="42">
        <f t="shared" ref="I17:I53" si="0">(_xlfn.STDEV.S(E17:G17)/AVERAGE(E17:G17))*100</f>
        <v>6.7081498347349653</v>
      </c>
      <c r="J17" s="23">
        <f t="shared" ref="J17:J32" si="1">(E17+F17+G17)/3*H17</f>
        <v>20750</v>
      </c>
      <c r="K17" s="23">
        <f t="shared" ref="K17:K53" si="2">J17/H17</f>
        <v>41.5</v>
      </c>
      <c r="L17" s="23" t="s">
        <v>64</v>
      </c>
      <c r="M17" s="11"/>
      <c r="N17" s="11"/>
    </row>
    <row r="18" spans="1:14" ht="42" customHeight="1" x14ac:dyDescent="0.25">
      <c r="A18" s="19">
        <v>3</v>
      </c>
      <c r="B18" s="43" t="s">
        <v>59</v>
      </c>
      <c r="C18" s="44"/>
      <c r="D18" s="45"/>
      <c r="E18" s="23">
        <v>150</v>
      </c>
      <c r="F18" s="27">
        <v>155</v>
      </c>
      <c r="G18" s="23">
        <v>156</v>
      </c>
      <c r="H18" s="38">
        <v>1800</v>
      </c>
      <c r="I18" s="42">
        <f t="shared" si="0"/>
        <v>2.0918982127967367</v>
      </c>
      <c r="J18" s="23">
        <f t="shared" si="1"/>
        <v>276600</v>
      </c>
      <c r="K18" s="23">
        <f t="shared" si="2"/>
        <v>153.66666666666666</v>
      </c>
      <c r="L18" s="23" t="s">
        <v>65</v>
      </c>
      <c r="M18" s="11"/>
      <c r="N18" s="11"/>
    </row>
    <row r="19" spans="1:14" ht="48.75" customHeight="1" x14ac:dyDescent="0.25">
      <c r="A19" s="19">
        <v>4</v>
      </c>
      <c r="B19" s="43" t="s">
        <v>23</v>
      </c>
      <c r="C19" s="44"/>
      <c r="D19" s="45"/>
      <c r="E19" s="23">
        <v>193</v>
      </c>
      <c r="F19" s="27">
        <v>196</v>
      </c>
      <c r="G19" s="23">
        <v>198</v>
      </c>
      <c r="H19" s="38">
        <v>900</v>
      </c>
      <c r="I19" s="42">
        <f t="shared" si="0"/>
        <v>1.2861728169115418</v>
      </c>
      <c r="J19" s="23">
        <f t="shared" si="1"/>
        <v>176100</v>
      </c>
      <c r="K19" s="23">
        <f t="shared" si="2"/>
        <v>195.66666666666666</v>
      </c>
      <c r="L19" s="23" t="s">
        <v>66</v>
      </c>
      <c r="M19" s="11"/>
      <c r="N19" s="11"/>
    </row>
    <row r="20" spans="1:14" ht="44.25" customHeight="1" x14ac:dyDescent="0.25">
      <c r="A20" s="19">
        <v>5</v>
      </c>
      <c r="B20" s="43" t="s">
        <v>24</v>
      </c>
      <c r="C20" s="44"/>
      <c r="D20" s="45"/>
      <c r="E20" s="23">
        <v>170.5</v>
      </c>
      <c r="F20" s="27">
        <v>178</v>
      </c>
      <c r="G20" s="23">
        <v>180</v>
      </c>
      <c r="H20" s="38">
        <v>900</v>
      </c>
      <c r="I20" s="42">
        <f t="shared" si="0"/>
        <v>2.8429478148186793</v>
      </c>
      <c r="J20" s="23">
        <f t="shared" si="1"/>
        <v>158550</v>
      </c>
      <c r="K20" s="23">
        <f t="shared" si="2"/>
        <v>176.16666666666666</v>
      </c>
      <c r="L20" s="23" t="s">
        <v>66</v>
      </c>
      <c r="M20" s="11"/>
      <c r="N20" s="11"/>
    </row>
    <row r="21" spans="1:14" ht="42" customHeight="1" x14ac:dyDescent="0.25">
      <c r="A21" s="19">
        <v>6</v>
      </c>
      <c r="B21" s="43" t="s">
        <v>25</v>
      </c>
      <c r="C21" s="44"/>
      <c r="D21" s="45"/>
      <c r="E21" s="23">
        <v>61.75</v>
      </c>
      <c r="F21" s="27">
        <v>65</v>
      </c>
      <c r="G21" s="23">
        <v>67</v>
      </c>
      <c r="H21" s="38">
        <v>8960</v>
      </c>
      <c r="I21" s="42">
        <f t="shared" si="0"/>
        <v>4.1027388633766826</v>
      </c>
      <c r="J21" s="23">
        <f t="shared" si="1"/>
        <v>578666.66666666663</v>
      </c>
      <c r="K21" s="23">
        <f t="shared" si="2"/>
        <v>64.583333333333329</v>
      </c>
      <c r="L21" s="23" t="s">
        <v>67</v>
      </c>
      <c r="M21" s="11"/>
      <c r="N21" s="11"/>
    </row>
    <row r="22" spans="1:14" ht="36" customHeight="1" x14ac:dyDescent="0.25">
      <c r="A22" s="19">
        <v>7</v>
      </c>
      <c r="B22" s="43" t="s">
        <v>26</v>
      </c>
      <c r="C22" s="44"/>
      <c r="D22" s="45"/>
      <c r="E22" s="23">
        <v>52.25</v>
      </c>
      <c r="F22" s="27">
        <v>57</v>
      </c>
      <c r="G22" s="23">
        <v>60</v>
      </c>
      <c r="H22" s="38">
        <v>1000</v>
      </c>
      <c r="I22" s="42">
        <f t="shared" si="0"/>
        <v>6.9266612039547146</v>
      </c>
      <c r="J22" s="23">
        <f t="shared" si="1"/>
        <v>56416.666666666664</v>
      </c>
      <c r="K22" s="23">
        <f t="shared" si="2"/>
        <v>56.416666666666664</v>
      </c>
      <c r="L22" s="23" t="s">
        <v>68</v>
      </c>
      <c r="M22" s="11"/>
      <c r="N22" s="11"/>
    </row>
    <row r="23" spans="1:14" ht="24.75" customHeight="1" x14ac:dyDescent="0.25">
      <c r="A23" s="19">
        <v>8</v>
      </c>
      <c r="B23" s="43" t="s">
        <v>27</v>
      </c>
      <c r="C23" s="44"/>
      <c r="D23" s="45"/>
      <c r="E23" s="23">
        <v>33.75</v>
      </c>
      <c r="F23" s="27">
        <v>38</v>
      </c>
      <c r="G23" s="23">
        <v>39</v>
      </c>
      <c r="H23" s="38">
        <v>1600</v>
      </c>
      <c r="I23" s="42">
        <f t="shared" si="0"/>
        <v>7.5511190445497656</v>
      </c>
      <c r="J23" s="23">
        <f t="shared" si="1"/>
        <v>59066.666666666664</v>
      </c>
      <c r="K23" s="23">
        <f t="shared" si="2"/>
        <v>36.916666666666664</v>
      </c>
      <c r="L23" s="23" t="s">
        <v>69</v>
      </c>
      <c r="M23" s="11"/>
      <c r="N23" s="11"/>
    </row>
    <row r="24" spans="1:14" ht="30.75" customHeight="1" x14ac:dyDescent="0.25">
      <c r="A24" s="19">
        <v>9</v>
      </c>
      <c r="B24" s="43" t="s">
        <v>28</v>
      </c>
      <c r="C24" s="44"/>
      <c r="D24" s="45"/>
      <c r="E24" s="23">
        <v>84</v>
      </c>
      <c r="F24" s="27">
        <v>90</v>
      </c>
      <c r="G24" s="23">
        <v>94</v>
      </c>
      <c r="H24" s="38">
        <v>6160</v>
      </c>
      <c r="I24" s="42">
        <f t="shared" si="0"/>
        <v>5.6342048024408582</v>
      </c>
      <c r="J24" s="23">
        <f t="shared" si="1"/>
        <v>550293.33333333326</v>
      </c>
      <c r="K24" s="23">
        <f t="shared" si="2"/>
        <v>89.333333333333314</v>
      </c>
      <c r="L24" s="23" t="s">
        <v>69</v>
      </c>
      <c r="M24" s="11"/>
      <c r="N24" s="11"/>
    </row>
    <row r="25" spans="1:14" ht="29.25" customHeight="1" x14ac:dyDescent="0.25">
      <c r="A25" s="19">
        <v>10</v>
      </c>
      <c r="B25" s="43" t="s">
        <v>29</v>
      </c>
      <c r="C25" s="44"/>
      <c r="D25" s="45"/>
      <c r="E25" s="23">
        <v>126</v>
      </c>
      <c r="F25" s="27">
        <v>133</v>
      </c>
      <c r="G25" s="23">
        <v>134</v>
      </c>
      <c r="H25" s="38">
        <v>600</v>
      </c>
      <c r="I25" s="42">
        <f t="shared" si="0"/>
        <v>3.3274037736951709</v>
      </c>
      <c r="J25" s="23">
        <f t="shared" si="1"/>
        <v>78600</v>
      </c>
      <c r="K25" s="23">
        <f t="shared" si="2"/>
        <v>131</v>
      </c>
      <c r="L25" s="23" t="s">
        <v>69</v>
      </c>
      <c r="M25" s="11"/>
      <c r="N25" s="11"/>
    </row>
    <row r="26" spans="1:14" ht="24.75" customHeight="1" x14ac:dyDescent="0.25">
      <c r="A26" s="19">
        <v>11</v>
      </c>
      <c r="B26" s="43" t="s">
        <v>30</v>
      </c>
      <c r="C26" s="44"/>
      <c r="D26" s="45"/>
      <c r="E26" s="23">
        <v>212</v>
      </c>
      <c r="F26" s="27">
        <v>222</v>
      </c>
      <c r="G26" s="23">
        <v>223</v>
      </c>
      <c r="H26" s="38">
        <v>400</v>
      </c>
      <c r="I26" s="42">
        <f t="shared" si="0"/>
        <v>2.7775171371224747</v>
      </c>
      <c r="J26" s="23">
        <f t="shared" si="1"/>
        <v>87600</v>
      </c>
      <c r="K26" s="23">
        <f t="shared" si="2"/>
        <v>219</v>
      </c>
      <c r="L26" s="23" t="s">
        <v>69</v>
      </c>
      <c r="M26" s="11"/>
      <c r="N26" s="11"/>
    </row>
    <row r="27" spans="1:14" ht="44.25" customHeight="1" x14ac:dyDescent="0.25">
      <c r="A27" s="19">
        <v>12</v>
      </c>
      <c r="B27" s="43" t="s">
        <v>31</v>
      </c>
      <c r="C27" s="44"/>
      <c r="D27" s="45"/>
      <c r="E27" s="23">
        <v>53.25</v>
      </c>
      <c r="F27" s="27">
        <v>58</v>
      </c>
      <c r="G27" s="23">
        <v>59</v>
      </c>
      <c r="H27" s="38">
        <v>2800</v>
      </c>
      <c r="I27" s="42">
        <f t="shared" si="0"/>
        <v>5.4133064878610169</v>
      </c>
      <c r="J27" s="23">
        <f t="shared" si="1"/>
        <v>158900</v>
      </c>
      <c r="K27" s="23">
        <f t="shared" si="2"/>
        <v>56.75</v>
      </c>
      <c r="L27" s="23" t="s">
        <v>66</v>
      </c>
      <c r="M27" s="11"/>
      <c r="N27" s="11"/>
    </row>
    <row r="28" spans="1:14" ht="55.5" customHeight="1" x14ac:dyDescent="0.25">
      <c r="A28" s="19">
        <v>13</v>
      </c>
      <c r="B28" s="43" t="s">
        <v>32</v>
      </c>
      <c r="C28" s="44"/>
      <c r="D28" s="45"/>
      <c r="E28" s="23">
        <v>43.5</v>
      </c>
      <c r="F28" s="27">
        <v>48</v>
      </c>
      <c r="G28" s="23">
        <v>49</v>
      </c>
      <c r="H28" s="38">
        <v>2800</v>
      </c>
      <c r="I28" s="42">
        <f t="shared" si="0"/>
        <v>6.2556568794473106</v>
      </c>
      <c r="J28" s="23">
        <f t="shared" si="1"/>
        <v>131133.33333333334</v>
      </c>
      <c r="K28" s="23">
        <f t="shared" si="2"/>
        <v>46.833333333333336</v>
      </c>
      <c r="L28" s="23" t="s">
        <v>66</v>
      </c>
      <c r="M28" s="11"/>
      <c r="N28" s="11"/>
    </row>
    <row r="29" spans="1:14" ht="30.75" customHeight="1" x14ac:dyDescent="0.25">
      <c r="A29" s="19">
        <v>14</v>
      </c>
      <c r="B29" s="43" t="s">
        <v>33</v>
      </c>
      <c r="C29" s="44"/>
      <c r="D29" s="45"/>
      <c r="E29" s="23">
        <v>18.75</v>
      </c>
      <c r="F29" s="27">
        <v>23</v>
      </c>
      <c r="G29" s="23">
        <v>24</v>
      </c>
      <c r="H29" s="38">
        <v>1600</v>
      </c>
      <c r="I29" s="42">
        <f t="shared" si="0"/>
        <v>12.719185310781574</v>
      </c>
      <c r="J29" s="23">
        <f t="shared" si="1"/>
        <v>35066.666666666672</v>
      </c>
      <c r="K29" s="23">
        <f t="shared" si="2"/>
        <v>21.916666666666671</v>
      </c>
      <c r="L29" s="23" t="s">
        <v>69</v>
      </c>
      <c r="M29" s="11"/>
      <c r="N29" s="11"/>
    </row>
    <row r="30" spans="1:14" ht="32.25" customHeight="1" x14ac:dyDescent="0.25">
      <c r="A30" s="19">
        <v>15</v>
      </c>
      <c r="B30" s="43" t="s">
        <v>34</v>
      </c>
      <c r="C30" s="44"/>
      <c r="D30" s="45"/>
      <c r="E30" s="23">
        <v>71.5</v>
      </c>
      <c r="F30" s="27">
        <v>78</v>
      </c>
      <c r="G30" s="23">
        <v>80</v>
      </c>
      <c r="H30" s="38">
        <v>6160</v>
      </c>
      <c r="I30" s="42">
        <f t="shared" si="0"/>
        <v>5.8092773969382936</v>
      </c>
      <c r="J30" s="23">
        <f t="shared" si="1"/>
        <v>471240</v>
      </c>
      <c r="K30" s="23">
        <f t="shared" si="2"/>
        <v>76.5</v>
      </c>
      <c r="L30" s="23" t="s">
        <v>69</v>
      </c>
      <c r="M30" s="11"/>
      <c r="N30" s="11"/>
    </row>
    <row r="31" spans="1:14" ht="32.25" customHeight="1" x14ac:dyDescent="0.25">
      <c r="A31" s="19">
        <v>16</v>
      </c>
      <c r="B31" s="43" t="s">
        <v>35</v>
      </c>
      <c r="C31" s="44"/>
      <c r="D31" s="45"/>
      <c r="E31" s="23">
        <v>102</v>
      </c>
      <c r="F31" s="27">
        <v>110</v>
      </c>
      <c r="G31" s="23">
        <v>111</v>
      </c>
      <c r="H31" s="38">
        <v>4620</v>
      </c>
      <c r="I31" s="42">
        <f t="shared" si="0"/>
        <v>4.5816249495197336</v>
      </c>
      <c r="J31" s="23">
        <f t="shared" si="1"/>
        <v>497420</v>
      </c>
      <c r="K31" s="23">
        <f t="shared" si="2"/>
        <v>107.66666666666667</v>
      </c>
      <c r="L31" s="23" t="s">
        <v>68</v>
      </c>
      <c r="M31" s="11"/>
      <c r="N31" s="11"/>
    </row>
    <row r="32" spans="1:14" ht="39.75" customHeight="1" x14ac:dyDescent="0.25">
      <c r="A32" s="19">
        <v>17</v>
      </c>
      <c r="B32" s="43" t="s">
        <v>36</v>
      </c>
      <c r="C32" s="44"/>
      <c r="D32" s="45"/>
      <c r="E32" s="23">
        <v>39</v>
      </c>
      <c r="F32" s="27">
        <v>46</v>
      </c>
      <c r="G32" s="23">
        <v>47</v>
      </c>
      <c r="H32" s="38">
        <v>264</v>
      </c>
      <c r="I32" s="42">
        <f t="shared" si="0"/>
        <v>9.9065885080469851</v>
      </c>
      <c r="J32" s="23">
        <f t="shared" si="1"/>
        <v>11616</v>
      </c>
      <c r="K32" s="23">
        <f t="shared" si="2"/>
        <v>44</v>
      </c>
      <c r="L32" s="23" t="s">
        <v>64</v>
      </c>
      <c r="M32" s="11"/>
      <c r="N32" s="11"/>
    </row>
    <row r="33" spans="1:14" ht="51.75" customHeight="1" x14ac:dyDescent="0.25">
      <c r="A33" s="19">
        <v>18</v>
      </c>
      <c r="B33" s="43" t="s">
        <v>37</v>
      </c>
      <c r="C33" s="44"/>
      <c r="D33" s="45"/>
      <c r="E33" s="23">
        <v>39</v>
      </c>
      <c r="F33" s="27">
        <v>46</v>
      </c>
      <c r="G33" s="23">
        <v>47</v>
      </c>
      <c r="H33" s="38">
        <v>264</v>
      </c>
      <c r="I33" s="42">
        <f t="shared" si="0"/>
        <v>9.9065885080469851</v>
      </c>
      <c r="J33" s="23">
        <f t="shared" ref="J33" si="3">(E33+F33+G33)/3*H33</f>
        <v>11616</v>
      </c>
      <c r="K33" s="23">
        <f t="shared" si="2"/>
        <v>44</v>
      </c>
      <c r="L33" s="23" t="s">
        <v>64</v>
      </c>
      <c r="M33" s="11"/>
      <c r="N33" s="11"/>
    </row>
    <row r="34" spans="1:14" ht="51" customHeight="1" x14ac:dyDescent="0.25">
      <c r="A34" s="19">
        <v>19</v>
      </c>
      <c r="B34" s="43" t="s">
        <v>38</v>
      </c>
      <c r="C34" s="44"/>
      <c r="D34" s="45"/>
      <c r="E34" s="23">
        <v>39</v>
      </c>
      <c r="F34" s="27">
        <v>46</v>
      </c>
      <c r="G34" s="23">
        <v>47</v>
      </c>
      <c r="H34" s="38">
        <v>264</v>
      </c>
      <c r="I34" s="42">
        <f t="shared" si="0"/>
        <v>9.9065885080469851</v>
      </c>
      <c r="J34" s="23">
        <f t="shared" ref="J34" si="4">(E34+F34+G34)/3*H34</f>
        <v>11616</v>
      </c>
      <c r="K34" s="23">
        <f t="shared" si="2"/>
        <v>44</v>
      </c>
      <c r="L34" s="23" t="s">
        <v>64</v>
      </c>
      <c r="M34" s="11"/>
      <c r="N34" s="11"/>
    </row>
    <row r="35" spans="1:14" ht="48.75" customHeight="1" x14ac:dyDescent="0.25">
      <c r="A35" s="19">
        <v>20</v>
      </c>
      <c r="B35" s="43" t="s">
        <v>39</v>
      </c>
      <c r="C35" s="44"/>
      <c r="D35" s="45"/>
      <c r="E35" s="23">
        <v>355</v>
      </c>
      <c r="F35" s="27">
        <v>375</v>
      </c>
      <c r="G35" s="23">
        <v>376</v>
      </c>
      <c r="H35" s="38">
        <v>180</v>
      </c>
      <c r="I35" s="42">
        <f t="shared" si="0"/>
        <v>3.2132650350663399</v>
      </c>
      <c r="J35" s="23">
        <f t="shared" ref="J35" si="5">(E35+F35+G35)/3*H35</f>
        <v>66360</v>
      </c>
      <c r="K35" s="23">
        <f t="shared" si="2"/>
        <v>368.66666666666669</v>
      </c>
      <c r="L35" s="23" t="s">
        <v>70</v>
      </c>
      <c r="M35" s="11"/>
      <c r="N35" s="11"/>
    </row>
    <row r="36" spans="1:14" ht="55.5" customHeight="1" x14ac:dyDescent="0.25">
      <c r="A36" s="19">
        <v>21</v>
      </c>
      <c r="B36" s="43" t="s">
        <v>40</v>
      </c>
      <c r="C36" s="44"/>
      <c r="D36" s="45"/>
      <c r="E36" s="23">
        <v>455</v>
      </c>
      <c r="F36" s="27">
        <v>475</v>
      </c>
      <c r="G36" s="23">
        <v>476</v>
      </c>
      <c r="H36" s="38">
        <v>30</v>
      </c>
      <c r="I36" s="42">
        <f t="shared" si="0"/>
        <v>2.527646606531559</v>
      </c>
      <c r="J36" s="23">
        <f t="shared" ref="J36" si="6">(E36+F36+G36)/3*H36</f>
        <v>14060</v>
      </c>
      <c r="K36" s="23">
        <f t="shared" si="2"/>
        <v>468.66666666666669</v>
      </c>
      <c r="L36" s="23" t="s">
        <v>64</v>
      </c>
      <c r="M36" s="11"/>
      <c r="N36" s="11"/>
    </row>
    <row r="37" spans="1:14" ht="44.25" customHeight="1" x14ac:dyDescent="0.25">
      <c r="A37" s="19">
        <v>22</v>
      </c>
      <c r="B37" s="43" t="s">
        <v>41</v>
      </c>
      <c r="C37" s="44"/>
      <c r="D37" s="45"/>
      <c r="E37" s="23">
        <v>122.5</v>
      </c>
      <c r="F37" s="27">
        <v>130</v>
      </c>
      <c r="G37" s="23">
        <v>132</v>
      </c>
      <c r="H37" s="38">
        <v>420</v>
      </c>
      <c r="I37" s="42">
        <f t="shared" si="0"/>
        <v>3.9076668924100701</v>
      </c>
      <c r="J37" s="23">
        <f t="shared" ref="J37" si="7">(E37+F37+G37)/3*H37</f>
        <v>53829.999999999993</v>
      </c>
      <c r="K37" s="23">
        <f t="shared" si="2"/>
        <v>128.16666666666666</v>
      </c>
      <c r="L37" s="23" t="s">
        <v>71</v>
      </c>
      <c r="M37" s="11"/>
      <c r="N37" s="11"/>
    </row>
    <row r="38" spans="1:14" ht="50.25" customHeight="1" x14ac:dyDescent="0.25">
      <c r="A38" s="19">
        <v>23</v>
      </c>
      <c r="B38" s="43" t="s">
        <v>42</v>
      </c>
      <c r="C38" s="44"/>
      <c r="D38" s="45"/>
      <c r="E38" s="23">
        <v>34.25</v>
      </c>
      <c r="F38" s="27">
        <v>40</v>
      </c>
      <c r="G38" s="23">
        <v>44</v>
      </c>
      <c r="H38" s="38">
        <v>6400</v>
      </c>
      <c r="I38" s="42">
        <f t="shared" si="0"/>
        <v>12.434093828780261</v>
      </c>
      <c r="J38" s="23">
        <f t="shared" ref="J38" si="8">(E38+F38+G38)/3*H38</f>
        <v>252266.66666666666</v>
      </c>
      <c r="K38" s="23">
        <f t="shared" si="2"/>
        <v>39.416666666666664</v>
      </c>
      <c r="L38" s="23" t="s">
        <v>66</v>
      </c>
      <c r="M38" s="11"/>
      <c r="N38" s="11"/>
    </row>
    <row r="39" spans="1:14" ht="40.5" customHeight="1" x14ac:dyDescent="0.25">
      <c r="A39" s="19">
        <v>24</v>
      </c>
      <c r="B39" s="43" t="s">
        <v>43</v>
      </c>
      <c r="C39" s="44"/>
      <c r="D39" s="45"/>
      <c r="E39" s="23">
        <v>192</v>
      </c>
      <c r="F39" s="27">
        <v>200</v>
      </c>
      <c r="G39" s="23">
        <v>200</v>
      </c>
      <c r="H39" s="38">
        <v>200</v>
      </c>
      <c r="I39" s="42">
        <f t="shared" si="0"/>
        <v>2.3406091994174019</v>
      </c>
      <c r="J39" s="23">
        <f t="shared" ref="J39" si="9">(E39+F39+G39)/3*H39</f>
        <v>39466.666666666672</v>
      </c>
      <c r="K39" s="23">
        <f t="shared" si="2"/>
        <v>197.33333333333337</v>
      </c>
      <c r="L39" s="23" t="s">
        <v>72</v>
      </c>
      <c r="M39" s="11"/>
      <c r="N39" s="11"/>
    </row>
    <row r="40" spans="1:14" ht="40.5" customHeight="1" x14ac:dyDescent="0.25">
      <c r="A40" s="19">
        <v>25</v>
      </c>
      <c r="B40" s="43" t="s">
        <v>44</v>
      </c>
      <c r="C40" s="44"/>
      <c r="D40" s="45"/>
      <c r="E40" s="23">
        <v>303</v>
      </c>
      <c r="F40" s="27">
        <v>315</v>
      </c>
      <c r="G40" s="23">
        <v>316</v>
      </c>
      <c r="H40" s="38">
        <v>100</v>
      </c>
      <c r="I40" s="42">
        <f t="shared" si="0"/>
        <v>2.3236118216499686</v>
      </c>
      <c r="J40" s="23">
        <f t="shared" ref="J40" si="10">(E40+F40+G40)/3*H40</f>
        <v>31133.333333333332</v>
      </c>
      <c r="K40" s="23">
        <f t="shared" si="2"/>
        <v>311.33333333333331</v>
      </c>
      <c r="L40" s="23" t="s">
        <v>72</v>
      </c>
      <c r="M40" s="11"/>
      <c r="N40" s="11"/>
    </row>
    <row r="41" spans="1:14" ht="40.5" customHeight="1" x14ac:dyDescent="0.25">
      <c r="A41" s="19">
        <v>26</v>
      </c>
      <c r="B41" s="43" t="s">
        <v>45</v>
      </c>
      <c r="C41" s="44"/>
      <c r="D41" s="45"/>
      <c r="E41" s="23">
        <v>77</v>
      </c>
      <c r="F41" s="27">
        <v>85</v>
      </c>
      <c r="G41" s="23">
        <v>88</v>
      </c>
      <c r="H41" s="38">
        <v>240</v>
      </c>
      <c r="I41" s="42">
        <f t="shared" si="0"/>
        <v>6.8234888436927932</v>
      </c>
      <c r="J41" s="23">
        <f t="shared" ref="J41" si="11">(E41+F41+G41)/3*H41</f>
        <v>20000</v>
      </c>
      <c r="K41" s="23">
        <f t="shared" si="2"/>
        <v>83.333333333333329</v>
      </c>
      <c r="L41" s="23" t="s">
        <v>73</v>
      </c>
      <c r="M41" s="11"/>
      <c r="N41" s="11"/>
    </row>
    <row r="42" spans="1:14" ht="40.5" customHeight="1" x14ac:dyDescent="0.25">
      <c r="A42" s="19">
        <v>27</v>
      </c>
      <c r="B42" s="43" t="s">
        <v>46</v>
      </c>
      <c r="C42" s="44"/>
      <c r="D42" s="45"/>
      <c r="E42" s="23">
        <v>124</v>
      </c>
      <c r="F42" s="27">
        <v>130</v>
      </c>
      <c r="G42" s="23">
        <v>131</v>
      </c>
      <c r="H42" s="38">
        <v>600</v>
      </c>
      <c r="I42" s="42">
        <f t="shared" si="0"/>
        <v>2.9500822575585834</v>
      </c>
      <c r="J42" s="23">
        <f t="shared" ref="J42" si="12">(E42+F42+G42)/3*H42</f>
        <v>77000</v>
      </c>
      <c r="K42" s="23">
        <f t="shared" si="2"/>
        <v>128.33333333333334</v>
      </c>
      <c r="L42" s="23" t="s">
        <v>69</v>
      </c>
      <c r="M42" s="11"/>
      <c r="N42" s="11"/>
    </row>
    <row r="43" spans="1:14" ht="40.5" customHeight="1" x14ac:dyDescent="0.25">
      <c r="A43" s="19">
        <v>28</v>
      </c>
      <c r="B43" s="43" t="s">
        <v>47</v>
      </c>
      <c r="C43" s="44"/>
      <c r="D43" s="45"/>
      <c r="E43" s="23">
        <v>77</v>
      </c>
      <c r="F43" s="27">
        <v>88</v>
      </c>
      <c r="G43" s="23">
        <v>89</v>
      </c>
      <c r="H43" s="38">
        <v>6160</v>
      </c>
      <c r="I43" s="42">
        <f t="shared" si="0"/>
        <v>7.864167069070148</v>
      </c>
      <c r="J43" s="23">
        <f t="shared" ref="J43" si="13">(E43+F43+G43)/3*H43</f>
        <v>521546.66666666669</v>
      </c>
      <c r="K43" s="23">
        <f t="shared" si="2"/>
        <v>84.666666666666671</v>
      </c>
      <c r="L43" s="23" t="s">
        <v>69</v>
      </c>
      <c r="M43" s="11"/>
      <c r="N43" s="11"/>
    </row>
    <row r="44" spans="1:14" ht="40.5" customHeight="1" x14ac:dyDescent="0.25">
      <c r="A44" s="19">
        <v>29</v>
      </c>
      <c r="B44" s="43" t="s">
        <v>48</v>
      </c>
      <c r="C44" s="44"/>
      <c r="D44" s="45"/>
      <c r="E44" s="23">
        <v>44</v>
      </c>
      <c r="F44" s="27">
        <v>50</v>
      </c>
      <c r="G44" s="23">
        <v>54</v>
      </c>
      <c r="H44" s="38">
        <v>540</v>
      </c>
      <c r="I44" s="42">
        <f t="shared" si="0"/>
        <v>10.202478966582094</v>
      </c>
      <c r="J44" s="23">
        <f t="shared" ref="J44" si="14">(E44+F44+G44)/3*H44</f>
        <v>26640</v>
      </c>
      <c r="K44" s="23">
        <f t="shared" si="2"/>
        <v>49.333333333333336</v>
      </c>
      <c r="L44" s="23" t="s">
        <v>64</v>
      </c>
      <c r="M44" s="11"/>
      <c r="N44" s="11"/>
    </row>
    <row r="45" spans="1:14" ht="40.5" customHeight="1" x14ac:dyDescent="0.25">
      <c r="A45" s="19">
        <v>30</v>
      </c>
      <c r="B45" s="43" t="s">
        <v>49</v>
      </c>
      <c r="C45" s="44"/>
      <c r="D45" s="45"/>
      <c r="E45" s="23">
        <v>16.75</v>
      </c>
      <c r="F45" s="27">
        <v>21</v>
      </c>
      <c r="G45" s="23">
        <v>21</v>
      </c>
      <c r="H45" s="38">
        <v>2240</v>
      </c>
      <c r="I45" s="42">
        <f t="shared" si="0"/>
        <v>12.529729246242983</v>
      </c>
      <c r="J45" s="23">
        <f t="shared" ref="J45" si="15">(E45+F45+G45)/3*H45</f>
        <v>43866.666666666664</v>
      </c>
      <c r="K45" s="23">
        <f t="shared" si="2"/>
        <v>19.583333333333332</v>
      </c>
      <c r="L45" s="23" t="s">
        <v>69</v>
      </c>
      <c r="M45" s="11"/>
      <c r="N45" s="11"/>
    </row>
    <row r="46" spans="1:14" ht="40.5" customHeight="1" x14ac:dyDescent="0.25">
      <c r="A46" s="19">
        <v>31</v>
      </c>
      <c r="B46" s="43" t="s">
        <v>50</v>
      </c>
      <c r="C46" s="44"/>
      <c r="D46" s="45"/>
      <c r="E46" s="23">
        <v>31.25</v>
      </c>
      <c r="F46" s="27">
        <v>36</v>
      </c>
      <c r="G46" s="23">
        <v>37</v>
      </c>
      <c r="H46" s="38">
        <v>2240</v>
      </c>
      <c r="I46" s="42">
        <f t="shared" si="0"/>
        <v>8.8404357751399338</v>
      </c>
      <c r="J46" s="23">
        <f t="shared" ref="J46" si="16">(E46+F46+G46)/3*H46</f>
        <v>77840</v>
      </c>
      <c r="K46" s="23">
        <f t="shared" si="2"/>
        <v>34.75</v>
      </c>
      <c r="L46" s="23" t="s">
        <v>69</v>
      </c>
      <c r="M46" s="11"/>
      <c r="N46" s="11"/>
    </row>
    <row r="47" spans="1:14" ht="40.5" customHeight="1" x14ac:dyDescent="0.25">
      <c r="A47" s="19">
        <v>32</v>
      </c>
      <c r="B47" s="43" t="s">
        <v>51</v>
      </c>
      <c r="C47" s="44"/>
      <c r="D47" s="45"/>
      <c r="E47" s="23">
        <v>52</v>
      </c>
      <c r="F47" s="27">
        <v>58</v>
      </c>
      <c r="G47" s="23">
        <v>60</v>
      </c>
      <c r="H47" s="38">
        <v>2100</v>
      </c>
      <c r="I47" s="42">
        <f t="shared" si="0"/>
        <v>7.3470564687039994</v>
      </c>
      <c r="J47" s="23">
        <f t="shared" ref="J47" si="17">(E47+F47+G47)/3*H47</f>
        <v>119000</v>
      </c>
      <c r="K47" s="23">
        <f t="shared" si="2"/>
        <v>56.666666666666664</v>
      </c>
      <c r="L47" s="23" t="s">
        <v>69</v>
      </c>
      <c r="M47" s="11"/>
      <c r="N47" s="11"/>
    </row>
    <row r="48" spans="1:14" ht="40.5" customHeight="1" x14ac:dyDescent="0.25">
      <c r="A48" s="19">
        <v>33</v>
      </c>
      <c r="B48" s="43" t="s">
        <v>52</v>
      </c>
      <c r="C48" s="44"/>
      <c r="D48" s="45"/>
      <c r="E48" s="23">
        <v>79</v>
      </c>
      <c r="F48" s="27">
        <v>85</v>
      </c>
      <c r="G48" s="23">
        <v>86</v>
      </c>
      <c r="H48" s="38">
        <v>6160</v>
      </c>
      <c r="I48" s="42">
        <f t="shared" si="0"/>
        <v>4.5431266766402185</v>
      </c>
      <c r="J48" s="23">
        <f t="shared" ref="J48" si="18">(E48+F48+G48)/3*H48</f>
        <v>513333.33333333331</v>
      </c>
      <c r="K48" s="23">
        <f t="shared" si="2"/>
        <v>83.333333333333329</v>
      </c>
      <c r="L48" s="23" t="s">
        <v>69</v>
      </c>
      <c r="M48" s="11"/>
      <c r="N48" s="11"/>
    </row>
    <row r="49" spans="1:14" ht="40.5" customHeight="1" x14ac:dyDescent="0.25">
      <c r="A49" s="19">
        <v>34</v>
      </c>
      <c r="B49" s="43" t="s">
        <v>53</v>
      </c>
      <c r="C49" s="44"/>
      <c r="D49" s="45"/>
      <c r="E49" s="23">
        <v>133</v>
      </c>
      <c r="F49" s="27">
        <v>144</v>
      </c>
      <c r="G49" s="23">
        <v>144</v>
      </c>
      <c r="H49" s="38">
        <v>1000</v>
      </c>
      <c r="I49" s="42">
        <f t="shared" si="0"/>
        <v>4.525548428327232</v>
      </c>
      <c r="J49" s="23">
        <f t="shared" ref="J49" si="19">(E49+F49+G49)/3*H49</f>
        <v>140333.33333333334</v>
      </c>
      <c r="K49" s="23">
        <f t="shared" si="2"/>
        <v>140.33333333333334</v>
      </c>
      <c r="L49" s="23" t="s">
        <v>66</v>
      </c>
      <c r="M49" s="11"/>
      <c r="N49" s="11"/>
    </row>
    <row r="50" spans="1:14" ht="40.5" customHeight="1" x14ac:dyDescent="0.25">
      <c r="A50" s="19">
        <v>35</v>
      </c>
      <c r="B50" s="43" t="s">
        <v>54</v>
      </c>
      <c r="C50" s="44"/>
      <c r="D50" s="45"/>
      <c r="E50" s="23">
        <v>38.5</v>
      </c>
      <c r="F50" s="27">
        <v>46</v>
      </c>
      <c r="G50" s="23">
        <v>47</v>
      </c>
      <c r="H50" s="38">
        <v>2000</v>
      </c>
      <c r="I50" s="42">
        <f t="shared" si="0"/>
        <v>10.598752748871751</v>
      </c>
      <c r="J50" s="23">
        <f t="shared" ref="J50" si="20">(E50+F50+G50)/3*H50</f>
        <v>87666.666666666672</v>
      </c>
      <c r="K50" s="23">
        <f t="shared" si="2"/>
        <v>43.833333333333336</v>
      </c>
      <c r="L50" s="23" t="s">
        <v>66</v>
      </c>
      <c r="M50" s="11"/>
      <c r="N50" s="11"/>
    </row>
    <row r="51" spans="1:14" ht="40.5" customHeight="1" x14ac:dyDescent="0.25">
      <c r="A51" s="19">
        <v>36</v>
      </c>
      <c r="B51" s="43" t="s">
        <v>55</v>
      </c>
      <c r="C51" s="44"/>
      <c r="D51" s="45"/>
      <c r="E51" s="23">
        <v>38.5</v>
      </c>
      <c r="F51" s="27">
        <v>46</v>
      </c>
      <c r="G51" s="23">
        <v>47</v>
      </c>
      <c r="H51" s="38">
        <v>2000</v>
      </c>
      <c r="I51" s="42">
        <f t="shared" si="0"/>
        <v>10.598752748871751</v>
      </c>
      <c r="J51" s="23">
        <f t="shared" ref="J51" si="21">(E51+F51+G51)/3*H51</f>
        <v>87666.666666666672</v>
      </c>
      <c r="K51" s="23">
        <f t="shared" si="2"/>
        <v>43.833333333333336</v>
      </c>
      <c r="L51" s="23" t="s">
        <v>66</v>
      </c>
      <c r="M51" s="11"/>
      <c r="N51" s="11"/>
    </row>
    <row r="52" spans="1:14" ht="40.5" customHeight="1" x14ac:dyDescent="0.25">
      <c r="A52" s="19">
        <v>37</v>
      </c>
      <c r="B52" s="43" t="s">
        <v>56</v>
      </c>
      <c r="C52" s="44"/>
      <c r="D52" s="45"/>
      <c r="E52" s="23">
        <v>104.5</v>
      </c>
      <c r="F52" s="27">
        <v>113</v>
      </c>
      <c r="G52" s="23">
        <v>114</v>
      </c>
      <c r="H52" s="38">
        <v>1650</v>
      </c>
      <c r="I52" s="42">
        <f t="shared" si="0"/>
        <v>4.7241205922672176</v>
      </c>
      <c r="J52" s="23">
        <f t="shared" ref="J52" si="22">(E52+F52+G52)/3*H52</f>
        <v>182325</v>
      </c>
      <c r="K52" s="23">
        <f t="shared" si="2"/>
        <v>110.5</v>
      </c>
      <c r="L52" s="23" t="s">
        <v>74</v>
      </c>
      <c r="M52" s="11"/>
      <c r="N52" s="11"/>
    </row>
    <row r="53" spans="1:14" ht="40.5" customHeight="1" x14ac:dyDescent="0.25">
      <c r="A53" s="19">
        <v>38</v>
      </c>
      <c r="B53" s="43" t="s">
        <v>57</v>
      </c>
      <c r="C53" s="44"/>
      <c r="D53" s="45"/>
      <c r="E53" s="23">
        <v>91.2</v>
      </c>
      <c r="F53" s="27">
        <v>100</v>
      </c>
      <c r="G53" s="23">
        <v>101</v>
      </c>
      <c r="H53" s="38">
        <v>1650</v>
      </c>
      <c r="I53" s="42">
        <f t="shared" si="0"/>
        <v>5.5365374795534956</v>
      </c>
      <c r="J53" s="23">
        <f t="shared" ref="J53" si="23">(E53+F53+G53)/3*H53</f>
        <v>160710</v>
      </c>
      <c r="K53" s="23">
        <f t="shared" si="2"/>
        <v>97.4</v>
      </c>
      <c r="L53" s="23" t="s">
        <v>74</v>
      </c>
      <c r="M53" s="11"/>
      <c r="N53" s="11"/>
    </row>
    <row r="54" spans="1:14" ht="18" x14ac:dyDescent="0.25">
      <c r="A54" s="19"/>
      <c r="B54" s="35" t="s">
        <v>6</v>
      </c>
      <c r="C54" s="36"/>
      <c r="D54" s="36"/>
      <c r="E54" s="40"/>
      <c r="F54" s="41"/>
      <c r="G54" s="41"/>
      <c r="H54" s="39"/>
      <c r="I54" s="23"/>
      <c r="J54" s="23">
        <f>SUM(J16:J53)</f>
        <v>5910421.333333333</v>
      </c>
      <c r="K54" s="10"/>
      <c r="L54" s="6"/>
      <c r="M54" s="11"/>
      <c r="N54" s="11"/>
    </row>
    <row r="55" spans="1:14" x14ac:dyDescent="0.25">
      <c r="B55" s="17"/>
      <c r="C55" s="18"/>
      <c r="D55" s="18"/>
      <c r="E55" s="17"/>
      <c r="F55" s="17"/>
      <c r="G55" s="17"/>
      <c r="H55" s="17"/>
      <c r="J55" s="6"/>
      <c r="K55" s="5"/>
    </row>
    <row r="56" spans="1:14" s="32" customFormat="1" ht="20.45" customHeight="1" x14ac:dyDescent="0.25">
      <c r="A56" s="29" t="s">
        <v>16</v>
      </c>
      <c r="B56" s="30"/>
      <c r="C56" s="30"/>
      <c r="D56" s="30"/>
      <c r="E56" s="30"/>
      <c r="F56" s="30"/>
      <c r="G56" s="30"/>
      <c r="H56" s="30"/>
      <c r="I56" s="31"/>
      <c r="J56" s="30"/>
    </row>
    <row r="57" spans="1:14" s="32" customFormat="1" ht="15" customHeight="1" x14ac:dyDescent="0.25">
      <c r="A57" s="29"/>
      <c r="B57" s="34">
        <f>J54</f>
        <v>5910421.333333333</v>
      </c>
      <c r="C57" s="29" t="s">
        <v>62</v>
      </c>
      <c r="D57" s="30"/>
      <c r="E57" s="30"/>
      <c r="F57" s="30"/>
      <c r="G57" s="30"/>
      <c r="H57" s="30"/>
      <c r="I57" s="30"/>
      <c r="J57" s="30"/>
      <c r="N57" s="33"/>
    </row>
    <row r="58" spans="1:14" s="32" customFormat="1" ht="15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4" s="32" customFormat="1" ht="16.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4" ht="29.25" customHeight="1" x14ac:dyDescent="0.25">
      <c r="B60" s="15" t="s">
        <v>18</v>
      </c>
      <c r="C60" s="15"/>
      <c r="D60" s="16"/>
      <c r="E60" s="15"/>
      <c r="F60" s="20"/>
      <c r="I60" s="46" t="s">
        <v>19</v>
      </c>
      <c r="J60" s="46"/>
    </row>
    <row r="61" spans="1:14" ht="15.75" x14ac:dyDescent="0.25">
      <c r="A61" s="4"/>
      <c r="B61" s="4"/>
      <c r="I61" s="8"/>
      <c r="J61" s="6"/>
    </row>
    <row r="62" spans="1:14" x14ac:dyDescent="0.25">
      <c r="I62" s="8"/>
      <c r="J62" s="6"/>
    </row>
    <row r="63" spans="1:14" ht="15.75" x14ac:dyDescent="0.25">
      <c r="A63" s="7"/>
      <c r="I63" s="8"/>
      <c r="J63" s="6"/>
    </row>
    <row r="64" spans="1:14" x14ac:dyDescent="0.25">
      <c r="I64" s="8"/>
      <c r="J64" s="6"/>
    </row>
    <row r="65" spans="9:10" x14ac:dyDescent="0.25">
      <c r="I65" s="8"/>
      <c r="J65" s="6"/>
    </row>
    <row r="66" spans="9:10" x14ac:dyDescent="0.25">
      <c r="I66" s="8"/>
      <c r="J66" s="6"/>
    </row>
    <row r="67" spans="9:10" x14ac:dyDescent="0.25">
      <c r="I67" s="8"/>
      <c r="J67" s="6"/>
    </row>
    <row r="68" spans="9:10" x14ac:dyDescent="0.25">
      <c r="I68" s="8"/>
      <c r="J68" s="6"/>
    </row>
    <row r="69" spans="9:10" x14ac:dyDescent="0.25">
      <c r="I69" s="8"/>
      <c r="J69" s="9"/>
    </row>
    <row r="70" spans="9:10" x14ac:dyDescent="0.25">
      <c r="I70" s="8"/>
    </row>
    <row r="71" spans="9:10" x14ac:dyDescent="0.25">
      <c r="I71" s="8"/>
    </row>
  </sheetData>
  <autoFilter ref="A15:N54">
    <filterColumn colId="1" showButton="0"/>
    <filterColumn colId="2" showButton="0"/>
  </autoFilter>
  <mergeCells count="53">
    <mergeCell ref="B53:D53"/>
    <mergeCell ref="B48:D48"/>
    <mergeCell ref="B49:D49"/>
    <mergeCell ref="B50:D50"/>
    <mergeCell ref="B51:D51"/>
    <mergeCell ref="B52:D52"/>
    <mergeCell ref="A7:J8"/>
    <mergeCell ref="B38:D38"/>
    <mergeCell ref="B39:D39"/>
    <mergeCell ref="B40:D40"/>
    <mergeCell ref="B41:D41"/>
    <mergeCell ref="B33:D33"/>
    <mergeCell ref="B34:D34"/>
    <mergeCell ref="B35:D35"/>
    <mergeCell ref="B36:D36"/>
    <mergeCell ref="B37:D37"/>
    <mergeCell ref="B20:D20"/>
    <mergeCell ref="B26:D26"/>
    <mergeCell ref="B27:D27"/>
    <mergeCell ref="B28:D28"/>
    <mergeCell ref="B29:D29"/>
    <mergeCell ref="B30:D30"/>
    <mergeCell ref="I60:J60"/>
    <mergeCell ref="A9:J10"/>
    <mergeCell ref="I1:J3"/>
    <mergeCell ref="A5:J5"/>
    <mergeCell ref="B13:D15"/>
    <mergeCell ref="B32:D32"/>
    <mergeCell ref="I13:I15"/>
    <mergeCell ref="J13:J15"/>
    <mergeCell ref="E13:G13"/>
    <mergeCell ref="F14:F15"/>
    <mergeCell ref="E14:E15"/>
    <mergeCell ref="A11:G11"/>
    <mergeCell ref="A13:A15"/>
    <mergeCell ref="G14:G15"/>
    <mergeCell ref="B31:D31"/>
    <mergeCell ref="H13:H15"/>
    <mergeCell ref="B43:D43"/>
    <mergeCell ref="B44:D44"/>
    <mergeCell ref="B45:D45"/>
    <mergeCell ref="B46:D46"/>
    <mergeCell ref="B47:D47"/>
    <mergeCell ref="B22:D22"/>
    <mergeCell ref="B23:D23"/>
    <mergeCell ref="B24:D24"/>
    <mergeCell ref="B25:D25"/>
    <mergeCell ref="B42:D42"/>
    <mergeCell ref="B16:D16"/>
    <mergeCell ref="B17:D17"/>
    <mergeCell ref="B18:D18"/>
    <mergeCell ref="B19:D19"/>
    <mergeCell ref="B21:D2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4:P24"/>
  <sheetViews>
    <sheetView workbookViewId="0">
      <selection activeCell="P5" sqref="P5"/>
    </sheetView>
  </sheetViews>
  <sheetFormatPr defaultRowHeight="15" x14ac:dyDescent="0.25"/>
  <cols>
    <col min="1" max="2" width="9.140625" customWidth="1"/>
    <col min="13" max="13" width="15.85546875" customWidth="1"/>
    <col min="14" max="14" width="12.28515625" customWidth="1"/>
    <col min="15" max="15" width="10" customWidth="1"/>
    <col min="16" max="16" width="11.85546875" customWidth="1"/>
  </cols>
  <sheetData>
    <row r="4" spans="12:16" x14ac:dyDescent="0.25">
      <c r="L4" s="21"/>
      <c r="M4" s="22" t="s">
        <v>9</v>
      </c>
      <c r="N4" s="26" t="s">
        <v>10</v>
      </c>
      <c r="O4" s="22" t="s">
        <v>11</v>
      </c>
      <c r="P4" s="24" t="s">
        <v>12</v>
      </c>
    </row>
    <row r="5" spans="12:16" x14ac:dyDescent="0.25">
      <c r="L5" s="21">
        <v>1</v>
      </c>
      <c r="M5" s="23">
        <v>8106</v>
      </c>
      <c r="N5" s="27">
        <v>8386</v>
      </c>
      <c r="O5" s="23">
        <v>8596</v>
      </c>
      <c r="P5" s="25">
        <f t="shared" ref="P5:P10" si="0">AVERAGE(M5:O5)</f>
        <v>8362.6666666666661</v>
      </c>
    </row>
    <row r="6" spans="12:16" x14ac:dyDescent="0.25">
      <c r="L6" s="21">
        <v>2</v>
      </c>
      <c r="M6" s="23">
        <v>114354.24000000001</v>
      </c>
      <c r="N6" s="23">
        <v>118372.8</v>
      </c>
      <c r="O6" s="23">
        <v>121299.36</v>
      </c>
      <c r="P6" s="25">
        <f t="shared" si="0"/>
        <v>118008.8</v>
      </c>
    </row>
    <row r="7" spans="12:16" x14ac:dyDescent="0.25">
      <c r="L7" s="21">
        <v>3</v>
      </c>
      <c r="M7" s="23">
        <v>57085</v>
      </c>
      <c r="N7" s="23">
        <v>59084.2</v>
      </c>
      <c r="O7" s="23">
        <v>60564</v>
      </c>
      <c r="P7" s="25">
        <f t="shared" si="0"/>
        <v>58911.066666666673</v>
      </c>
    </row>
    <row r="8" spans="12:16" x14ac:dyDescent="0.25">
      <c r="L8" s="21">
        <v>4</v>
      </c>
      <c r="M8" s="23">
        <v>57085</v>
      </c>
      <c r="N8" s="23">
        <v>59084.2</v>
      </c>
      <c r="O8" s="23">
        <v>60564</v>
      </c>
      <c r="P8" s="25">
        <f t="shared" si="0"/>
        <v>58911.066666666673</v>
      </c>
    </row>
    <row r="9" spans="12:16" x14ac:dyDescent="0.25">
      <c r="L9" s="21">
        <v>5</v>
      </c>
      <c r="M9" s="23">
        <v>79930.8</v>
      </c>
      <c r="N9" s="23">
        <v>82725.3</v>
      </c>
      <c r="O9" s="23">
        <v>84798.9</v>
      </c>
      <c r="P9" s="25">
        <f t="shared" si="0"/>
        <v>82485</v>
      </c>
    </row>
    <row r="10" spans="12:16" x14ac:dyDescent="0.25">
      <c r="L10" s="21">
        <v>6</v>
      </c>
      <c r="M10" s="23">
        <v>283000</v>
      </c>
      <c r="N10" s="23">
        <v>297200</v>
      </c>
      <c r="O10" s="23">
        <v>312000</v>
      </c>
      <c r="P10" s="25">
        <f t="shared" si="0"/>
        <v>297400</v>
      </c>
    </row>
    <row r="11" spans="12:16" x14ac:dyDescent="0.25">
      <c r="L11" s="21">
        <v>7</v>
      </c>
      <c r="M11" s="23">
        <v>283000</v>
      </c>
      <c r="N11" s="23">
        <v>297200</v>
      </c>
      <c r="O11" s="23">
        <v>312000</v>
      </c>
      <c r="P11" s="25">
        <f t="shared" ref="P11:P12" si="1">AVERAGE(M11:O11)</f>
        <v>297400</v>
      </c>
    </row>
    <row r="12" spans="12:16" x14ac:dyDescent="0.25">
      <c r="L12" s="21">
        <v>8</v>
      </c>
      <c r="M12" s="23">
        <v>283000</v>
      </c>
      <c r="N12" s="23">
        <v>297200</v>
      </c>
      <c r="O12" s="23">
        <v>312000</v>
      </c>
      <c r="P12" s="25">
        <f t="shared" si="1"/>
        <v>297400</v>
      </c>
    </row>
    <row r="13" spans="12:16" x14ac:dyDescent="0.25">
      <c r="L13" s="21">
        <v>9</v>
      </c>
      <c r="M13" s="23">
        <v>283000</v>
      </c>
      <c r="N13" s="23">
        <v>297200</v>
      </c>
      <c r="O13" s="23">
        <v>312000</v>
      </c>
      <c r="P13" s="25">
        <f t="shared" ref="P13:P17" si="2">AVERAGE(M13:O13)</f>
        <v>297400</v>
      </c>
    </row>
    <row r="14" spans="12:16" x14ac:dyDescent="0.25">
      <c r="L14" s="21">
        <v>10</v>
      </c>
      <c r="M14" s="23">
        <v>63382.48</v>
      </c>
      <c r="N14" s="23">
        <v>68137.72</v>
      </c>
      <c r="O14" s="23">
        <v>74954.600000000006</v>
      </c>
      <c r="P14" s="25">
        <f t="shared" si="2"/>
        <v>68824.933333333334</v>
      </c>
    </row>
    <row r="15" spans="12:16" x14ac:dyDescent="0.25">
      <c r="L15" s="21">
        <v>11</v>
      </c>
      <c r="M15" s="23">
        <v>68854.38</v>
      </c>
      <c r="N15" s="23">
        <v>74023.179999999993</v>
      </c>
      <c r="O15" s="23">
        <v>81418.539999999994</v>
      </c>
      <c r="P15" s="25">
        <f t="shared" si="2"/>
        <v>74765.366666666654</v>
      </c>
    </row>
    <row r="16" spans="12:16" x14ac:dyDescent="0.25">
      <c r="L16" s="21">
        <v>12</v>
      </c>
      <c r="M16" s="23">
        <v>22096</v>
      </c>
      <c r="N16" s="23">
        <v>23753.599999999999</v>
      </c>
      <c r="O16" s="23">
        <v>26128</v>
      </c>
      <c r="P16" s="25">
        <f t="shared" si="2"/>
        <v>23992.533333333336</v>
      </c>
    </row>
    <row r="17" spans="12:16" x14ac:dyDescent="0.25">
      <c r="L17" s="21">
        <v>13</v>
      </c>
      <c r="M17" s="23">
        <v>15276</v>
      </c>
      <c r="N17" s="23">
        <v>16420.8</v>
      </c>
      <c r="O17" s="23">
        <v>18064.8</v>
      </c>
      <c r="P17" s="25">
        <f t="shared" si="2"/>
        <v>16587.2</v>
      </c>
    </row>
    <row r="18" spans="12:16" x14ac:dyDescent="0.25">
      <c r="L18" s="21">
        <v>14</v>
      </c>
      <c r="M18" s="23">
        <v>15276</v>
      </c>
      <c r="N18" s="23">
        <v>16420.8</v>
      </c>
      <c r="O18" s="23">
        <v>18064.8</v>
      </c>
      <c r="P18" s="25">
        <f t="shared" ref="P18" si="3">AVERAGE(M18:O18)</f>
        <v>16587.2</v>
      </c>
    </row>
    <row r="19" spans="12:16" x14ac:dyDescent="0.25">
      <c r="L19" s="21">
        <v>15</v>
      </c>
      <c r="M19" s="23">
        <v>15276</v>
      </c>
      <c r="N19" s="23">
        <v>16420.8</v>
      </c>
      <c r="O19" s="23">
        <v>18064.8</v>
      </c>
      <c r="P19" s="25">
        <f t="shared" ref="P19:P21" si="4">AVERAGE(M19:O19)</f>
        <v>16587.2</v>
      </c>
    </row>
    <row r="20" spans="12:16" x14ac:dyDescent="0.25">
      <c r="L20" s="21">
        <v>16</v>
      </c>
      <c r="M20" s="23">
        <v>16418.400000000001</v>
      </c>
      <c r="N20" s="23">
        <v>17649.599999999999</v>
      </c>
      <c r="O20" s="23">
        <v>19413.599999999999</v>
      </c>
      <c r="P20" s="25">
        <f t="shared" si="4"/>
        <v>17827.2</v>
      </c>
    </row>
    <row r="21" spans="12:16" x14ac:dyDescent="0.25">
      <c r="L21" s="21">
        <v>17</v>
      </c>
      <c r="M21" s="23">
        <v>25456.639999999999</v>
      </c>
      <c r="N21" s="23">
        <v>27364.48</v>
      </c>
      <c r="O21" s="23">
        <v>30103.040000000001</v>
      </c>
      <c r="P21" s="25">
        <f t="shared" si="4"/>
        <v>27641.386666666669</v>
      </c>
    </row>
    <row r="22" spans="12:16" x14ac:dyDescent="0.25">
      <c r="L22" s="21"/>
      <c r="M22" s="21">
        <f>SQRT(((M21-P21)^2+(N21-P21)^2+(O21-P21)^2)/2)</f>
        <v>2335.5440943243475</v>
      </c>
      <c r="N22" s="21"/>
      <c r="O22" s="21"/>
      <c r="P22" s="21"/>
    </row>
    <row r="23" spans="12:16" x14ac:dyDescent="0.25">
      <c r="L23" s="22" t="s">
        <v>14</v>
      </c>
      <c r="M23" s="28">
        <f>M22/P21*100</f>
        <v>8.4494461963474112</v>
      </c>
      <c r="N23" s="21"/>
      <c r="O23" s="21"/>
      <c r="P23" s="21"/>
    </row>
    <row r="24" spans="12:16" x14ac:dyDescent="0.25">
      <c r="L24" s="22" t="s">
        <v>13</v>
      </c>
      <c r="M24" s="11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2098" r:id="rId4">
          <objectPr defaultSize="0" r:id="rId5">
            <anchor moveWithCells="1">
              <from>
                <xdr:col>0</xdr:col>
                <xdr:colOff>104775</xdr:colOff>
                <xdr:row>0</xdr:row>
                <xdr:rowOff>171450</xdr:rowOff>
              </from>
              <to>
                <xdr:col>9</xdr:col>
                <xdr:colOff>552450</xdr:colOff>
                <xdr:row>49</xdr:row>
                <xdr:rowOff>66675</xdr:rowOff>
              </to>
            </anchor>
          </objectPr>
        </oleObject>
      </mc:Choice>
      <mc:Fallback>
        <oleObject progId="Документ" shapeId="20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Расчёт</vt:lpstr>
      <vt:lpstr>Инструкция</vt:lpstr>
      <vt:lpstr>Расчёт!Область_печати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Александрович Кленцов</dc:creator>
  <cp:lastModifiedBy>User</cp:lastModifiedBy>
  <cp:lastPrinted>2026-05-20T10:18:29Z</cp:lastPrinted>
  <dcterms:created xsi:type="dcterms:W3CDTF">2020-02-27T08:30:38Z</dcterms:created>
  <dcterms:modified xsi:type="dcterms:W3CDTF">2026-10-16T07:14:25Z</dcterms:modified>
</cp:coreProperties>
</file>