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28920" yWindow="-120" windowWidth="15600" windowHeight="765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AH19" i="1" l="1"/>
  <c r="AH17" i="1"/>
  <c r="AH18" i="1" l="1"/>
  <c r="AG16" i="1" l="1"/>
  <c r="AH16" i="1" s="1"/>
  <c r="AG15" i="1"/>
  <c r="AH15" i="1" s="1"/>
  <c r="AG14" i="1"/>
  <c r="AH14" i="1" s="1"/>
  <c r="AG13" i="1"/>
  <c r="AH13" i="1" s="1"/>
  <c r="AG12" i="1"/>
  <c r="AH12" i="1" s="1"/>
  <c r="AC13" i="1"/>
  <c r="AC14" i="1"/>
  <c r="AC15" i="1"/>
  <c r="AC16" i="1"/>
  <c r="AC12" i="1"/>
  <c r="J13" i="1"/>
  <c r="J14" i="1"/>
  <c r="J15" i="1"/>
  <c r="J16" i="1"/>
  <c r="J12" i="1"/>
  <c r="AE12" i="1" s="1"/>
  <c r="H13" i="1"/>
  <c r="H14" i="1"/>
  <c r="H15" i="1"/>
  <c r="AE15" i="1" s="1"/>
  <c r="H16" i="1"/>
  <c r="H12" i="1"/>
  <c r="AE14" i="1" l="1"/>
  <c r="AE16" i="1"/>
  <c r="AE13" i="1"/>
  <c r="AE19" i="1" s="1"/>
</calcChain>
</file>

<file path=xl/sharedStrings.xml><?xml version="1.0" encoding="utf-8"?>
<sst xmlns="http://schemas.openxmlformats.org/spreadsheetml/2006/main" count="171" uniqueCount="77">
  <si>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</si>
  <si>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</si>
  <si>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</si>
  <si>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</si>
  <si>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</si>
  <si>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</si>
  <si>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</si>
  <si>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</si>
  <si>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</si>
  <si>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</si>
  <si>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</si>
  <si>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</si>
  <si>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</si>
  <si>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</si>
  <si>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</si>
  <si>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</si>
  <si>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</si>
  <si>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</si>
  <si>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</si>
  <si>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</si>
  <si>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</si>
  <si>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</si>
  <si>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</si>
  <si>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</si>
  <si>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</si>
  <si>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</si>
  <si>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</si>
  <si>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</si>
  <si>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</si>
  <si>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</si>
  <si>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</si>
  <si>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</si>
  <si>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</si>
  <si>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</si>
  <si>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</si>
  <si>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</si>
  <si>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</si>
  <si>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</si>
  <si>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</si>
  <si>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</si>
  <si>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</si>
  <si>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</si>
  <si>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</si>
  <si>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</si>
  <si>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</si>
  <si>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</si>
  <si>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</si>
  <si>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</si>
  <si>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</si>
  <si>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</si>
  <si>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</si>
  <si>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Прокат листовой горячекатаный, марки стали Ст3сп, Ст3пс, (200х140х16 мм) ГОСТ 19903-2015</t>
  </si>
  <si>
    <t>2</t>
  </si>
  <si>
    <t>Прокат листовой горячекатаный, марки стали Ст3сп, Ст3пс, (косынки 200х140х10 мм) ГОСТ 19903-2015</t>
  </si>
  <si>
    <t>3</t>
  </si>
  <si>
    <t>Прокат листовой горячекатаный, марки стали Ст3сп, Ст3пс, (оголовок 480х480х20 мм) ГОСТ 19903-2015</t>
  </si>
  <si>
    <t>4</t>
  </si>
  <si>
    <t>Прокат листовой горячекатаный, марки стали Ст3сп, Ст3пс, (опорная плита 650х650х25 мм) ГОСТ 19903-2015</t>
  </si>
  <si>
    <t>5</t>
  </si>
  <si>
    <t>Прокат листовой горячекатаный, марки стали Ст3сп, Ст3пс, (фланец 650х650х14 мм) ГОСТ 19903-2015</t>
  </si>
  <si>
    <t>Поставщик 1</t>
  </si>
  <si>
    <t>Поставщик 2</t>
  </si>
  <si>
    <t>Поставщик 3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</si>
  <si>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</si>
  <si>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</si>
  <si>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</si>
  <si>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</si>
  <si>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</si>
  <si>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</si>
  <si>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</si>
  <si>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</si>
  <si>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тон</t>
  </si>
  <si>
    <t>Уголок стальной горячекатаный равнополочный, марки стали Ст3сп, Ст3пс, 45х45х3 ГОСТ 8509-93</t>
  </si>
  <si>
    <t>Уголок стальной горячекатаный равнополочный, марки стали Ст3сп, Ст3пс, 75х75х5 мм ГОСТ 8509-93</t>
  </si>
  <si>
    <t>Дата подготовки обоснования НМЦК: 16.10.2026</t>
  </si>
  <si>
    <t>Поставка металлопроката с целью изготовления сквозных колонн для нужд ООО «Водоканал»</t>
  </si>
  <si>
    <t>На основании проведенного анализа рынка и расчетов, НМЦК составляет: 1 424 006,47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</si>
</sst>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0#########"/>
    <numFmt numFmtId="165" formatCode="#,##0.00000000000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Alignment="0"/>
  </cellStyleXfs>
  <cellXfs count="6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4" fontId="13" fillId="0" borderId="16" xfId="0" applyNumberFormat="1" applyFont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vertical="top" wrapText="1"/>
    </xf>
    <xf numFmtId="165" fontId="5" fillId="0" borderId="0" xfId="0" applyNumberFormat="1" applyFont="1" applyFill="1" applyBorder="1" applyAlignment="1">
      <alignment horizontal="center" vertical="top" wrapText="1"/>
    </xf>
    <xf numFmtId="44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164" fontId="5" fillId="0" borderId="17" xfId="0" applyNumberFormat="1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33</xdr:col>
      <xdr:colOff>219075</xdr:colOff>
      <xdr:row>10</xdr:row>
      <xdr:rowOff>85725</xdr:rowOff>
    </xdr:from>
    <xdr:to>
      <xdr:col>33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123825</xdr:colOff>
      <xdr:row>10</xdr:row>
      <xdr:rowOff>76200</xdr:rowOff>
    </xdr:from>
    <xdr:to>
      <xdr:col>31</xdr:col>
      <xdr:colOff>257175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31</xdr:col>
      <xdr:colOff>180976</xdr:colOff>
      <xdr:row>10</xdr:row>
      <xdr:rowOff>152399</xdr:rowOff>
    </xdr:from>
    <xdr:to>
      <xdr:col>32</xdr:col>
      <xdr:colOff>447676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J33"/>
  <sheetViews>
    <sheetView tabSelected="1" view="pageBreakPreview" topLeftCell="E17" zoomScaleNormal="100" zoomScaleSheetLayoutView="100" workbookViewId="0">
      <selection activeCell="AF12" sqref="AF12"/>
    </sheetView>
  </sheetViews>
  <sheetFormatPr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3.42578125" style="3" customWidth="1"/>
    <col min="5" max="5" width="17" style="3" customWidth="1"/>
    <col min="6" max="6" width="8.85546875" style="3" customWidth="1"/>
    <col min="7" max="7" width="11.7109375" style="13" customWidth="1"/>
    <col min="8" max="8" width="13" style="13" hidden="1" customWidth="1"/>
    <col min="9" max="9" width="12.85546875" style="13" customWidth="1"/>
    <col min="10" max="10" width="11.7109375" style="13" hidden="1" customWidth="1"/>
    <col min="11" max="11" width="11.7109375" style="13" customWidth="1"/>
    <col min="12" max="28" width="22" style="13" hidden="1" customWidth="1"/>
    <col min="29" max="29" width="13.28515625" style="13" hidden="1" customWidth="1"/>
    <col min="30" max="30" width="14" style="13" customWidth="1"/>
    <col min="31" max="31" width="18.5703125" style="13" hidden="1" customWidth="1"/>
    <col min="32" max="32" width="13.7109375" style="13" customWidth="1"/>
    <col min="33" max="33" width="15.140625" style="13" customWidth="1"/>
    <col min="34" max="34" width="27.7109375" style="3" customWidth="1"/>
    <col min="35" max="35" width="18.42578125" style="3" customWidth="1"/>
    <col min="36" max="1029" width="9.140625" style="3" customWidth="1"/>
    <col min="1030" max="16384" width="9.140625" style="3"/>
  </cols>
  <sheetData>
    <row r="1" spans="1:36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6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6" ht="36" customHeight="1" x14ac:dyDescent="0.3">
      <c r="A3" s="58" t="s">
        <v>70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</row>
    <row r="4" spans="1:36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6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  <c r="AE5" s="4"/>
      <c r="AF5" s="4"/>
      <c r="AG5" s="4"/>
    </row>
    <row r="6" spans="1:36" ht="24.75" customHeight="1" x14ac:dyDescent="0.25">
      <c r="A6" s="60" t="s">
        <v>1</v>
      </c>
      <c r="B6" s="60"/>
      <c r="C6" s="61" t="s">
        <v>65</v>
      </c>
      <c r="D6" s="61"/>
      <c r="E6" s="61"/>
      <c r="F6" s="61"/>
      <c r="G6" s="61"/>
      <c r="H6" s="62"/>
      <c r="I6" s="61"/>
      <c r="J6" s="62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2"/>
      <c r="AD6" s="61"/>
      <c r="AE6" s="62"/>
      <c r="AF6" s="61"/>
      <c r="AG6" s="61"/>
      <c r="AH6" s="61"/>
    </row>
    <row r="7" spans="1:36" ht="42" customHeight="1" x14ac:dyDescent="0.25">
      <c r="A7" s="60" t="s">
        <v>63</v>
      </c>
      <c r="B7" s="60"/>
      <c r="C7" s="61" t="s">
        <v>64</v>
      </c>
      <c r="D7" s="61"/>
      <c r="E7" s="61"/>
      <c r="F7" s="61"/>
      <c r="G7" s="61"/>
      <c r="H7" s="62"/>
      <c r="I7" s="61"/>
      <c r="J7" s="62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2"/>
      <c r="AD7" s="61"/>
      <c r="AE7" s="62"/>
      <c r="AF7" s="61"/>
      <c r="AG7" s="61"/>
      <c r="AH7" s="61"/>
    </row>
    <row r="8" spans="1:36" ht="43.5" customHeight="1" x14ac:dyDescent="0.25">
      <c r="A8" s="54" t="s">
        <v>75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7"/>
    </row>
    <row r="9" spans="1:36" ht="125.25" customHeight="1" x14ac:dyDescent="0.25">
      <c r="A9" s="64" t="s">
        <v>2</v>
      </c>
      <c r="B9" s="64"/>
      <c r="C9" s="64"/>
      <c r="D9" s="64"/>
      <c r="E9" s="64"/>
      <c r="F9" s="64"/>
      <c r="G9" s="64"/>
      <c r="H9" s="65"/>
      <c r="I9" s="64"/>
      <c r="J9" s="65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5"/>
      <c r="AD9" s="64"/>
      <c r="AE9" s="65"/>
      <c r="AF9" s="64"/>
      <c r="AG9" s="64"/>
      <c r="AH9" s="64"/>
    </row>
    <row r="10" spans="1:36" ht="30" customHeight="1" x14ac:dyDescent="0.25">
      <c r="A10" s="60" t="s">
        <v>3</v>
      </c>
      <c r="B10" s="60" t="s">
        <v>4</v>
      </c>
      <c r="C10" s="60"/>
      <c r="D10" s="66" t="s">
        <v>5</v>
      </c>
      <c r="E10" s="60" t="s">
        <v>6</v>
      </c>
      <c r="F10" s="66" t="s">
        <v>7</v>
      </c>
      <c r="G10" s="6" t="s">
        <v>60</v>
      </c>
      <c r="H10" s="26"/>
      <c r="I10" s="6" t="s">
        <v>61</v>
      </c>
      <c r="J10" s="26"/>
      <c r="K10" s="6" t="s">
        <v>62</v>
      </c>
      <c r="L10" s="6" t="s">
        <v>8</v>
      </c>
      <c r="M10" s="6" t="s">
        <v>9</v>
      </c>
      <c r="N10" s="6" t="s">
        <v>10</v>
      </c>
      <c r="O10" s="6" t="s">
        <v>11</v>
      </c>
      <c r="P10" s="6" t="s">
        <v>12</v>
      </c>
      <c r="Q10" s="6" t="s">
        <v>13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  <c r="X10" s="6" t="s">
        <v>20</v>
      </c>
      <c r="Y10" s="6" t="s">
        <v>21</v>
      </c>
      <c r="Z10" s="6" t="s">
        <v>22</v>
      </c>
      <c r="AA10" s="6" t="s">
        <v>23</v>
      </c>
      <c r="AB10" s="6" t="s">
        <v>24</v>
      </c>
      <c r="AC10" s="27"/>
      <c r="AD10" s="7" t="s">
        <v>25</v>
      </c>
      <c r="AE10" s="7"/>
      <c r="AF10" s="7" t="s">
        <v>26</v>
      </c>
      <c r="AG10" s="66" t="s">
        <v>66</v>
      </c>
      <c r="AH10" s="8" t="s">
        <v>27</v>
      </c>
    </row>
    <row r="11" spans="1:36" ht="45" customHeight="1" x14ac:dyDescent="0.25">
      <c r="A11" s="60"/>
      <c r="B11" s="60"/>
      <c r="C11" s="60"/>
      <c r="D11" s="66"/>
      <c r="E11" s="60"/>
      <c r="F11" s="66"/>
      <c r="G11" s="6" t="s">
        <v>28</v>
      </c>
      <c r="H11" s="26"/>
      <c r="I11" s="6" t="s">
        <v>28</v>
      </c>
      <c r="J11" s="26"/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6" t="s">
        <v>28</v>
      </c>
      <c r="AB11" s="6" t="s">
        <v>28</v>
      </c>
      <c r="AC11" s="26"/>
      <c r="AD11" s="9"/>
      <c r="AE11" s="28"/>
      <c r="AF11" s="9"/>
      <c r="AG11" s="66"/>
      <c r="AH11" s="10"/>
    </row>
    <row r="12" spans="1:36" ht="52.5" customHeight="1" x14ac:dyDescent="0.25">
      <c r="A12" s="11" t="s">
        <v>50</v>
      </c>
      <c r="B12" s="60" t="s">
        <v>51</v>
      </c>
      <c r="C12" s="60"/>
      <c r="D12" s="7"/>
      <c r="E12" s="11" t="s">
        <v>71</v>
      </c>
      <c r="F12" s="12">
        <v>0.251</v>
      </c>
      <c r="G12" s="6">
        <v>85000</v>
      </c>
      <c r="H12" s="26">
        <f>G12*F12</f>
        <v>21335</v>
      </c>
      <c r="I12" s="25">
        <v>99000</v>
      </c>
      <c r="J12" s="25">
        <f>I12*F12</f>
        <v>24849</v>
      </c>
      <c r="K12" s="25">
        <v>85000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  <c r="U12" s="6" t="s">
        <v>38</v>
      </c>
      <c r="V12" s="6" t="s">
        <v>39</v>
      </c>
      <c r="W12" s="6" t="s">
        <v>40</v>
      </c>
      <c r="X12" s="6" t="s">
        <v>41</v>
      </c>
      <c r="Y12" s="6" t="s">
        <v>42</v>
      </c>
      <c r="Z12" s="6" t="s">
        <v>43</v>
      </c>
      <c r="AA12" s="6" t="s">
        <v>44</v>
      </c>
      <c r="AB12" s="6" t="s">
        <v>45</v>
      </c>
      <c r="AC12" s="26">
        <f>K12*F12</f>
        <v>21335</v>
      </c>
      <c r="AD12" s="6">
        <v>865.78</v>
      </c>
      <c r="AE12" s="26">
        <f>(H12+J12+AC12)/3</f>
        <v>22506.333333333332</v>
      </c>
      <c r="AF12" s="6">
        <v>8.66</v>
      </c>
      <c r="AG12" s="6">
        <f>(G12+I12+K12)/3</f>
        <v>89666.666666666672</v>
      </c>
      <c r="AH12" s="6">
        <f t="shared" ref="AH12:AH17" si="0">AG12*F12</f>
        <v>22506.333333333336</v>
      </c>
      <c r="AI12" s="13"/>
      <c r="AJ12" s="13"/>
    </row>
    <row r="13" spans="1:36" ht="52.5" customHeight="1" x14ac:dyDescent="0.25">
      <c r="A13" s="11" t="s">
        <v>52</v>
      </c>
      <c r="B13" s="60" t="s">
        <v>53</v>
      </c>
      <c r="C13" s="60"/>
      <c r="D13" s="7"/>
      <c r="E13" s="24" t="s">
        <v>71</v>
      </c>
      <c r="F13" s="12">
        <v>1.413</v>
      </c>
      <c r="G13" s="6">
        <v>79000</v>
      </c>
      <c r="H13" s="26">
        <f>G13*F13</f>
        <v>111627</v>
      </c>
      <c r="I13" s="25">
        <v>82500</v>
      </c>
      <c r="J13" s="25">
        <f t="shared" ref="J13:J16" si="1">I13*F13</f>
        <v>116572.5</v>
      </c>
      <c r="K13" s="25">
        <v>68200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36</v>
      </c>
      <c r="T13" s="6" t="s">
        <v>37</v>
      </c>
      <c r="U13" s="6" t="s">
        <v>38</v>
      </c>
      <c r="V13" s="6" t="s">
        <v>39</v>
      </c>
      <c r="W13" s="6" t="s">
        <v>40</v>
      </c>
      <c r="X13" s="6" t="s">
        <v>41</v>
      </c>
      <c r="Y13" s="6" t="s">
        <v>42</v>
      </c>
      <c r="Z13" s="6" t="s">
        <v>43</v>
      </c>
      <c r="AA13" s="6" t="s">
        <v>44</v>
      </c>
      <c r="AB13" s="6" t="s">
        <v>45</v>
      </c>
      <c r="AC13" s="26">
        <f t="shared" ref="AC13:AC16" si="2">K13*F13</f>
        <v>96366.6</v>
      </c>
      <c r="AD13" s="6">
        <v>817.83</v>
      </c>
      <c r="AE13" s="26">
        <f>(H13+J13+AC13)/3</f>
        <v>108188.7</v>
      </c>
      <c r="AF13" s="6">
        <v>13.92</v>
      </c>
      <c r="AG13" s="6">
        <f>(G13+I13+K13)/3</f>
        <v>76566.666666666672</v>
      </c>
      <c r="AH13" s="6">
        <f t="shared" si="0"/>
        <v>108188.70000000001</v>
      </c>
      <c r="AI13" s="13"/>
      <c r="AJ13" s="13"/>
    </row>
    <row r="14" spans="1:36" ht="52.5" customHeight="1" x14ac:dyDescent="0.25">
      <c r="A14" s="11" t="s">
        <v>54</v>
      </c>
      <c r="B14" s="60" t="s">
        <v>55</v>
      </c>
      <c r="C14" s="60"/>
      <c r="D14" s="7"/>
      <c r="E14" s="24" t="s">
        <v>71</v>
      </c>
      <c r="F14" s="12">
        <v>0.58899999999999997</v>
      </c>
      <c r="G14" s="6">
        <v>86000</v>
      </c>
      <c r="H14" s="26">
        <f t="shared" ref="H14:H16" si="3">G14*F14</f>
        <v>50654</v>
      </c>
      <c r="I14" s="25">
        <v>97200</v>
      </c>
      <c r="J14" s="25">
        <f t="shared" si="1"/>
        <v>57250.799999999996</v>
      </c>
      <c r="K14" s="25">
        <v>76000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35</v>
      </c>
      <c r="S14" s="6" t="s">
        <v>36</v>
      </c>
      <c r="T14" s="6" t="s">
        <v>37</v>
      </c>
      <c r="U14" s="6" t="s">
        <v>38</v>
      </c>
      <c r="V14" s="6" t="s">
        <v>39</v>
      </c>
      <c r="W14" s="6" t="s">
        <v>40</v>
      </c>
      <c r="X14" s="6" t="s">
        <v>41</v>
      </c>
      <c r="Y14" s="6" t="s">
        <v>42</v>
      </c>
      <c r="Z14" s="6" t="s">
        <v>43</v>
      </c>
      <c r="AA14" s="6" t="s">
        <v>44</v>
      </c>
      <c r="AB14" s="6" t="s">
        <v>45</v>
      </c>
      <c r="AC14" s="26">
        <f t="shared" si="2"/>
        <v>44764</v>
      </c>
      <c r="AD14" s="6">
        <v>2810.13</v>
      </c>
      <c r="AE14" s="26">
        <f>(H14+J14+AC14)/3</f>
        <v>50889.599999999999</v>
      </c>
      <c r="AF14" s="6">
        <v>23.4</v>
      </c>
      <c r="AG14" s="6">
        <f>(G14+I14+K14)/3</f>
        <v>86400</v>
      </c>
      <c r="AH14" s="6">
        <f t="shared" si="0"/>
        <v>50889.599999999999</v>
      </c>
      <c r="AI14" s="13"/>
      <c r="AJ14" s="13"/>
    </row>
    <row r="15" spans="1:36" ht="52.5" customHeight="1" x14ac:dyDescent="0.25">
      <c r="A15" s="11" t="s">
        <v>56</v>
      </c>
      <c r="B15" s="60" t="s">
        <v>57</v>
      </c>
      <c r="C15" s="60"/>
      <c r="D15" s="7"/>
      <c r="E15" s="24" t="s">
        <v>71</v>
      </c>
      <c r="F15" s="12">
        <v>1.226</v>
      </c>
      <c r="G15" s="6">
        <v>88000</v>
      </c>
      <c r="H15" s="26">
        <f t="shared" si="3"/>
        <v>107888</v>
      </c>
      <c r="I15" s="25">
        <v>99000</v>
      </c>
      <c r="J15" s="25">
        <f t="shared" si="1"/>
        <v>121374</v>
      </c>
      <c r="K15" s="25">
        <v>69900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36</v>
      </c>
      <c r="T15" s="6" t="s">
        <v>37</v>
      </c>
      <c r="U15" s="6" t="s">
        <v>38</v>
      </c>
      <c r="V15" s="6" t="s">
        <v>39</v>
      </c>
      <c r="W15" s="6" t="s">
        <v>40</v>
      </c>
      <c r="X15" s="6" t="s">
        <v>41</v>
      </c>
      <c r="Y15" s="6" t="s">
        <v>42</v>
      </c>
      <c r="Z15" s="6" t="s">
        <v>43</v>
      </c>
      <c r="AA15" s="6" t="s">
        <v>44</v>
      </c>
      <c r="AB15" s="6" t="s">
        <v>45</v>
      </c>
      <c r="AC15" s="26">
        <f t="shared" si="2"/>
        <v>85697.4</v>
      </c>
      <c r="AD15" s="6">
        <v>2600.2199999999998</v>
      </c>
      <c r="AE15" s="26">
        <f>(H15+J15+AC15)/3</f>
        <v>104986.46666666667</v>
      </c>
      <c r="AF15" s="6">
        <v>17.13</v>
      </c>
      <c r="AG15" s="6">
        <f>(G15+I15+K15)/3</f>
        <v>85633.333333333328</v>
      </c>
      <c r="AH15" s="6">
        <f t="shared" si="0"/>
        <v>104986.46666666666</v>
      </c>
      <c r="AI15" s="13"/>
      <c r="AJ15" s="13"/>
    </row>
    <row r="16" spans="1:36" ht="52.5" customHeight="1" x14ac:dyDescent="0.25">
      <c r="A16" s="11" t="s">
        <v>58</v>
      </c>
      <c r="B16" s="60" t="s">
        <v>59</v>
      </c>
      <c r="C16" s="60"/>
      <c r="D16" s="7"/>
      <c r="E16" s="24" t="s">
        <v>71</v>
      </c>
      <c r="F16" s="12">
        <v>6.9240000000000004</v>
      </c>
      <c r="G16" s="6">
        <v>85000</v>
      </c>
      <c r="H16" s="26">
        <f t="shared" si="3"/>
        <v>588540</v>
      </c>
      <c r="I16" s="25">
        <v>94500</v>
      </c>
      <c r="J16" s="25">
        <f t="shared" si="1"/>
        <v>654318</v>
      </c>
      <c r="K16" s="25">
        <v>78600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36</v>
      </c>
      <c r="T16" s="6" t="s">
        <v>37</v>
      </c>
      <c r="U16" s="6" t="s">
        <v>38</v>
      </c>
      <c r="V16" s="6" t="s">
        <v>39</v>
      </c>
      <c r="W16" s="6" t="s">
        <v>40</v>
      </c>
      <c r="X16" s="6" t="s">
        <v>41</v>
      </c>
      <c r="Y16" s="6" t="s">
        <v>42</v>
      </c>
      <c r="Z16" s="6" t="s">
        <v>43</v>
      </c>
      <c r="AA16" s="6" t="s">
        <v>44</v>
      </c>
      <c r="AB16" s="6" t="s">
        <v>45</v>
      </c>
      <c r="AC16" s="26">
        <f t="shared" si="2"/>
        <v>544226.4</v>
      </c>
      <c r="AD16" s="6">
        <v>1399.62</v>
      </c>
      <c r="AE16" s="26">
        <f>(H16+J16+AC16)/3</f>
        <v>595694.79999999993</v>
      </c>
      <c r="AF16" s="6">
        <v>17.89</v>
      </c>
      <c r="AG16" s="6">
        <f>(G16+I16+K16)/3</f>
        <v>86033.333333333328</v>
      </c>
      <c r="AH16" s="6">
        <f t="shared" si="0"/>
        <v>595694.80000000005</v>
      </c>
      <c r="AI16" s="13"/>
      <c r="AJ16" s="13"/>
    </row>
    <row r="17" spans="1:36" ht="52.5" customHeight="1" x14ac:dyDescent="0.25">
      <c r="A17" s="31">
        <v>6</v>
      </c>
      <c r="B17" s="63" t="s">
        <v>72</v>
      </c>
      <c r="C17" s="63"/>
      <c r="D17" s="32"/>
      <c r="E17" s="31" t="s">
        <v>71</v>
      </c>
      <c r="F17" s="38">
        <v>2.359</v>
      </c>
      <c r="G17" s="33">
        <v>73000</v>
      </c>
      <c r="H17" s="33">
        <v>78059.199999999997</v>
      </c>
      <c r="I17" s="34">
        <v>117000</v>
      </c>
      <c r="J17" s="34">
        <v>12.53</v>
      </c>
      <c r="K17" s="34">
        <v>88300</v>
      </c>
      <c r="L17" s="33">
        <v>82584.373333333293</v>
      </c>
      <c r="M17" s="33">
        <v>194816.53669333301</v>
      </c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6">
        <v>1399.62</v>
      </c>
      <c r="AE17" s="35"/>
      <c r="AF17" s="35">
        <v>12.53</v>
      </c>
      <c r="AG17" s="37">
        <v>92766.67</v>
      </c>
      <c r="AH17" s="6">
        <f t="shared" si="0"/>
        <v>218836.57452999998</v>
      </c>
      <c r="AI17" s="13"/>
      <c r="AJ17" s="13"/>
    </row>
    <row r="18" spans="1:36" ht="52.5" customHeight="1" x14ac:dyDescent="0.25">
      <c r="A18" s="31">
        <v>7</v>
      </c>
      <c r="B18" s="63" t="s">
        <v>73</v>
      </c>
      <c r="C18" s="63"/>
      <c r="D18" s="32"/>
      <c r="E18" s="31" t="s">
        <v>71</v>
      </c>
      <c r="F18" s="38">
        <v>3.62</v>
      </c>
      <c r="G18" s="33">
        <v>73000</v>
      </c>
      <c r="H18" s="33">
        <v>80090.02</v>
      </c>
      <c r="I18" s="34">
        <v>107000</v>
      </c>
      <c r="J18" s="34">
        <v>7.42</v>
      </c>
      <c r="K18" s="34">
        <v>87600</v>
      </c>
      <c r="L18" s="33">
        <v>84732.92</v>
      </c>
      <c r="M18" s="33">
        <v>306733.1704</v>
      </c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6">
        <v>1399.62</v>
      </c>
      <c r="AE18" s="35"/>
      <c r="AF18" s="36">
        <v>7.42</v>
      </c>
      <c r="AG18" s="37">
        <v>89200</v>
      </c>
      <c r="AH18" s="6">
        <f t="shared" ref="AH18" si="4">AG18*F18</f>
        <v>322904</v>
      </c>
      <c r="AI18" s="13"/>
      <c r="AJ18" s="13"/>
    </row>
    <row r="19" spans="1:36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29">
        <f>AE12+AE13+AE14+AE15+AE16</f>
        <v>882265.89999999991</v>
      </c>
      <c r="AG19" s="11" t="s">
        <v>46</v>
      </c>
      <c r="AH19" s="30">
        <f>SUM(AH12:AH18)</f>
        <v>1424006.4745300002</v>
      </c>
    </row>
    <row r="20" spans="1:36" x14ac:dyDescent="0.25">
      <c r="A20" s="42" t="s">
        <v>76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4"/>
    </row>
    <row r="21" spans="1:36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</row>
    <row r="23" spans="1:36" x14ac:dyDescent="0.25">
      <c r="A23" s="45" t="s">
        <v>74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</row>
    <row r="24" spans="1:36" x14ac:dyDescent="0.25">
      <c r="A24" s="47" t="s">
        <v>67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</row>
    <row r="25" spans="1:36" x14ac:dyDescent="0.25">
      <c r="A25" s="47" t="s">
        <v>68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</row>
    <row r="26" spans="1:36" ht="15.75" thickBot="1" x14ac:dyDescent="0.3">
      <c r="A26" s="1"/>
      <c r="B26" s="1"/>
      <c r="C26" s="1"/>
      <c r="D26" s="1"/>
      <c r="E26" s="1"/>
      <c r="F26" s="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6" ht="15.75" thickBot="1" x14ac:dyDescent="0.3">
      <c r="A27" s="48" t="s">
        <v>47</v>
      </c>
      <c r="B27" s="49"/>
      <c r="C27" s="49"/>
      <c r="D27" s="49"/>
      <c r="E27" s="1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6" x14ac:dyDescent="0.25">
      <c r="A28" s="50"/>
      <c r="B28" s="51"/>
      <c r="C28" s="51"/>
      <c r="D28" s="51"/>
      <c r="E28" s="15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6" ht="15.75" thickBot="1" x14ac:dyDescent="0.3">
      <c r="A29" s="52" t="s">
        <v>48</v>
      </c>
      <c r="B29" s="53"/>
      <c r="C29" s="53"/>
      <c r="D29" s="53"/>
      <c r="E29" s="17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6" x14ac:dyDescent="0.25">
      <c r="A30" s="50" t="s">
        <v>69</v>
      </c>
      <c r="B30" s="51"/>
      <c r="C30" s="51"/>
      <c r="D30" s="51"/>
      <c r="E30" s="18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6" ht="16.5" thickBot="1" x14ac:dyDescent="0.3">
      <c r="A31" s="39" t="s">
        <v>49</v>
      </c>
      <c r="B31" s="40"/>
      <c r="C31" s="40"/>
      <c r="D31" s="40"/>
      <c r="E31" s="19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3"/>
      <c r="AE31" s="3"/>
      <c r="AF31" s="3"/>
      <c r="AG31" s="3"/>
    </row>
    <row r="32" spans="1:36" ht="15.75" x14ac:dyDescent="0.25">
      <c r="A32" s="22"/>
      <c r="B32" s="22"/>
      <c r="C32" s="22"/>
      <c r="D32" s="22"/>
      <c r="E32" s="22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3"/>
      <c r="AE32" s="3"/>
      <c r="AF32" s="3"/>
      <c r="AG32" s="3"/>
    </row>
    <row r="33" spans="1:1" ht="15.75" x14ac:dyDescent="0.25">
      <c r="A33" s="23" t="s">
        <v>0</v>
      </c>
    </row>
  </sheetData>
  <mergeCells count="31">
    <mergeCell ref="B17:C17"/>
    <mergeCell ref="B18:C18"/>
    <mergeCell ref="B12:C12"/>
    <mergeCell ref="A9:AH9"/>
    <mergeCell ref="A10:A11"/>
    <mergeCell ref="B10:C11"/>
    <mergeCell ref="D10:D11"/>
    <mergeCell ref="E10:E11"/>
    <mergeCell ref="F10:F11"/>
    <mergeCell ref="AG10:AG11"/>
    <mergeCell ref="B13:C13"/>
    <mergeCell ref="B14:C14"/>
    <mergeCell ref="B15:C15"/>
    <mergeCell ref="B16:C16"/>
    <mergeCell ref="A8:AH8"/>
    <mergeCell ref="A3:AH3"/>
    <mergeCell ref="A6:B6"/>
    <mergeCell ref="C6:AH6"/>
    <mergeCell ref="A7:B7"/>
    <mergeCell ref="C7:AH7"/>
    <mergeCell ref="A31:D31"/>
    <mergeCell ref="A19:AD19"/>
    <mergeCell ref="A20:AH20"/>
    <mergeCell ref="A23:AH23"/>
    <mergeCell ref="A24:AH24"/>
    <mergeCell ref="A25:AH25"/>
    <mergeCell ref="A27:D27"/>
    <mergeCell ref="A28:D28"/>
    <mergeCell ref="A29:D29"/>
    <mergeCell ref="A30:D30"/>
    <mergeCell ref="A21:AH21"/>
  </mergeCells>
  <pageMargins left="0.39370078740157483" right="0.39370078740157483" top="0.39370078740157483" bottom="0.39370078740157483" header="0" footer="0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2026-10-18T09:30:09Z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