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Общая папка обмена\Контрактный отдел\Аукционы 2026\Зона контроля\Закупка №221-КЭФ Тахографы\"/>
    </mc:Choice>
  </mc:AlternateContent>
  <xr:revisionPtr revIDLastSave="0" documentId="13_ncr:1_{49FD377E-5564-4E94-8E7D-7297BC0827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0" r:id="rId1"/>
  </sheets>
  <calcPr calcId="191029"/>
</workbook>
</file>

<file path=xl/calcChain.xml><?xml version="1.0" encoding="utf-8"?>
<calcChain xmlns="http://schemas.openxmlformats.org/spreadsheetml/2006/main">
  <c r="K8" i="10" l="1"/>
  <c r="K15" i="10"/>
  <c r="E15" i="10"/>
  <c r="I13" i="10"/>
  <c r="H13" i="10" s="1"/>
  <c r="K13" i="10"/>
  <c r="L13" i="10"/>
  <c r="M13" i="10"/>
  <c r="M12" i="10"/>
  <c r="L12" i="10"/>
  <c r="K12" i="10"/>
  <c r="I12" i="10"/>
  <c r="H12" i="10" s="1"/>
  <c r="M11" i="10"/>
  <c r="L11" i="10"/>
  <c r="K11" i="10"/>
  <c r="I11" i="10"/>
  <c r="H11" i="10" s="1"/>
  <c r="M10" i="10"/>
  <c r="L10" i="10"/>
  <c r="K10" i="10"/>
  <c r="I10" i="10"/>
  <c r="H10" i="10" s="1"/>
  <c r="M9" i="10"/>
  <c r="L9" i="10"/>
  <c r="K9" i="10"/>
  <c r="I9" i="10"/>
  <c r="H9" i="10" s="1"/>
  <c r="I14" i="10"/>
  <c r="H14" i="10" s="1"/>
  <c r="K14" i="10"/>
  <c r="L14" i="10"/>
  <c r="M14" i="10"/>
  <c r="I8" i="10" l="1"/>
  <c r="H8" i="10" s="1"/>
  <c r="G15" i="10"/>
  <c r="F15" i="10"/>
  <c r="L8" i="10"/>
  <c r="M8" i="10"/>
  <c r="I15" i="10" l="1"/>
  <c r="H15" i="10" s="1"/>
  <c r="L15" i="10" l="1"/>
  <c r="M15" i="10"/>
</calcChain>
</file>

<file path=xl/sharedStrings.xml><?xml version="1.0" encoding="utf-8"?>
<sst xmlns="http://schemas.openxmlformats.org/spreadsheetml/2006/main" count="28" uniqueCount="22">
  <si>
    <t>Обоснование начальной (максимальной) цены договора</t>
  </si>
  <si>
    <t>Расчет начальной (максимальной) цены договора представлен в таблице:</t>
  </si>
  <si>
    <t>№ п/п</t>
  </si>
  <si>
    <t>Наименование объекта закупки</t>
  </si>
  <si>
    <t>Ед. изм.</t>
  </si>
  <si>
    <t>Кол-во</t>
  </si>
  <si>
    <t>Коммерческие предложения поставщиков. Цена за ед., руб.</t>
  </si>
  <si>
    <t>Коэффициент вариации *</t>
  </si>
  <si>
    <t>Расчетная цена за ед. ** , руб.</t>
  </si>
  <si>
    <t>шт</t>
  </si>
  <si>
    <t xml:space="preserve">Поставщик №1 </t>
  </si>
  <si>
    <t xml:space="preserve">Поставщик №2 </t>
  </si>
  <si>
    <t xml:space="preserve">Поставщик №3 </t>
  </si>
  <si>
    <t>Средняя цена общая, руб.</t>
  </si>
  <si>
    <t>Тахограф типа "Атол", Меркурий</t>
  </si>
  <si>
    <t>Монтаж и подключение тахографа к электропитанию ТС</t>
  </si>
  <si>
    <t>Активация СКЗИ</t>
  </si>
  <si>
    <t>Калибровка тахографа</t>
  </si>
  <si>
    <t>Пломбировка</t>
  </si>
  <si>
    <t xml:space="preserve">Объект закупки: Приобретение карт водителей, обслуживание и установка тахографов для нужд подразделений ОГАУ «Иркутская база авиационной и наземной охраны лесов» </t>
  </si>
  <si>
    <t>Монтаж комплекта АТТ (монтаж АТТ на ТС, монтаж питания, антенн)</t>
  </si>
  <si>
    <t>Карта 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</si>
</sst>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\ ##0.00_р_._-;\-* #\ ##0.00_р_._-;_-* &quot;-&quot;??_р_._-;_-@_-"/>
    <numFmt numFmtId="165" formatCode="_-* #\ ##0.00\ _₽_-;\-* #\ ##0.00\ _₽_-;_-* &quot;-&quot;??\ _₽_-;_-@_-"/>
    <numFmt numFmtId="166" formatCode="#\ ##0.00&quot; руб&quot;"/>
    <numFmt numFmtId="167" formatCode="#,##0.00\ &quot;₽&quot;"/>
    <numFmt numFmtId="168" formatCode="#,##0.00\ _₽"/>
  </numFmts>
  <fonts count="1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horizontal="left"/>
    </xf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5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167" fontId="5" fillId="0" borderId="0" xfId="0" applyNumberFormat="1" applyFont="1"/>
    <xf numFmtId="167" fontId="8" fillId="0" borderId="0" xfId="0" applyNumberFormat="1" applyFont="1"/>
    <xf numFmtId="0" fontId="5" fillId="2" borderId="0" xfId="0" applyFont="1" applyFill="1"/>
    <xf numFmtId="0" fontId="7" fillId="2" borderId="0" xfId="0" applyFont="1" applyFill="1"/>
    <xf numFmtId="167" fontId="8" fillId="2" borderId="0" xfId="0" applyNumberFormat="1" applyFont="1" applyFill="1"/>
    <xf numFmtId="0" fontId="10" fillId="0" borderId="1" xfId="7" applyFont="1" applyBorder="1" applyAlignment="1">
      <alignment vertical="center" wrapText="1" shrinkToFi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right" vertical="center" wrapText="1"/>
    </xf>
    <xf numFmtId="2" fontId="11" fillId="0" borderId="1" xfId="0" applyNumberFormat="1" applyFont="1" applyBorder="1" applyAlignment="1">
      <alignment horizontal="right" vertical="center" wrapText="1"/>
    </xf>
    <xf numFmtId="164" fontId="11" fillId="0" borderId="3" xfId="3" applyFont="1" applyFill="1" applyBorder="1" applyAlignment="1">
      <alignment horizontal="right" vertical="center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/>
    <xf numFmtId="168" fontId="9" fillId="0" borderId="1" xfId="0" applyNumberFormat="1" applyFont="1" applyBorder="1" applyAlignment="1">
      <alignment horizontal="right" vertical="center" wrapText="1"/>
    </xf>
    <xf numFmtId="168" fontId="8" fillId="3" borderId="0" xfId="0" applyNumberFormat="1" applyFont="1" applyFill="1"/>
    <xf numFmtId="167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8">
    <cellStyle name="Обычный" xfId="0" builtinId="0"/>
    <cellStyle name="Обычный 2" xfId="7" xr:uid="{00000000-0005-0000-0000-000001000000}"/>
    <cellStyle name="Обычный 2 2" xfId="2" xr:uid="{00000000-0005-0000-0000-000002000000}"/>
    <cellStyle name="Обычный 4" xfId="1" xr:uid="{00000000-0005-0000-0000-000003000000}"/>
    <cellStyle name="Финансовый" xfId="3" builtinId="3"/>
    <cellStyle name="Финансовый 2" xfId="4" xr:uid="{00000000-0005-0000-0000-000005000000}"/>
    <cellStyle name="Финансовый 3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topLeftCell="A4" zoomScaleNormal="100" workbookViewId="0">
      <selection activeCell="G15" sqref="G15"/>
    </sheetView>
  </sheetViews>
  <sheetFormatPr defaultColWidth="9.140625" defaultRowHeight="12" x14ac:dyDescent="0.2"/>
  <cols>
    <col min="1" max="1" width="9.42578125" style="8" bestFit="1" customWidth="1"/>
    <col min="2" max="2" width="30.140625" style="8" customWidth="1"/>
    <col min="3" max="3" width="9.140625" style="8"/>
    <col min="4" max="4" width="9.42578125" style="22" bestFit="1" customWidth="1"/>
    <col min="5" max="7" width="15.7109375" style="12" customWidth="1"/>
    <col min="8" max="8" width="12.7109375" style="8" customWidth="1"/>
    <col min="9" max="9" width="15.42578125" style="8" customWidth="1"/>
    <col min="10" max="10" width="17.7109375" style="8" customWidth="1"/>
    <col min="11" max="11" width="18.42578125" style="8" customWidth="1"/>
    <col min="12" max="12" width="12.85546875" style="8" customWidth="1"/>
    <col min="13" max="13" width="13.140625" style="8" customWidth="1"/>
    <col min="14" max="16384" width="9.140625" style="8"/>
  </cols>
  <sheetData>
    <row r="1" spans="1:18" x14ac:dyDescent="0.2">
      <c r="R1" s="1"/>
    </row>
    <row r="2" spans="1:18" ht="15" x14ac:dyDescent="0.25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8" ht="24.75" customHeight="1" x14ac:dyDescent="0.2">
      <c r="A3" s="30" t="s">
        <v>19</v>
      </c>
      <c r="B3" s="31"/>
      <c r="C3" s="31"/>
      <c r="D3" s="31"/>
      <c r="E3" s="31"/>
      <c r="F3" s="31"/>
      <c r="G3" s="31"/>
      <c r="H3" s="31"/>
      <c r="I3" s="31"/>
      <c r="J3" s="31"/>
    </row>
    <row r="4" spans="1:18" x14ac:dyDescent="0.2">
      <c r="A4" s="2" t="s">
        <v>1</v>
      </c>
      <c r="B4" s="3"/>
      <c r="C4" s="2"/>
      <c r="D4" s="23"/>
      <c r="E4" s="13"/>
      <c r="F4" s="13"/>
      <c r="G4" s="13"/>
      <c r="H4" s="2"/>
      <c r="I4" s="2"/>
      <c r="J4" s="2"/>
    </row>
    <row r="6" spans="1:18" ht="24" x14ac:dyDescent="0.2">
      <c r="A6" s="4" t="s">
        <v>2</v>
      </c>
      <c r="B6" s="4" t="s">
        <v>3</v>
      </c>
      <c r="C6" s="4" t="s">
        <v>4</v>
      </c>
      <c r="D6" s="4" t="s">
        <v>5</v>
      </c>
      <c r="E6" s="32" t="s">
        <v>6</v>
      </c>
      <c r="F6" s="33"/>
      <c r="G6" s="34"/>
      <c r="H6" s="5" t="s">
        <v>7</v>
      </c>
      <c r="I6" s="6" t="s">
        <v>13</v>
      </c>
      <c r="J6" s="5" t="s">
        <v>8</v>
      </c>
    </row>
    <row r="7" spans="1:18" x14ac:dyDescent="0.2">
      <c r="A7" s="4"/>
      <c r="B7" s="7"/>
      <c r="C7" s="4"/>
      <c r="D7" s="4"/>
      <c r="E7" s="9" t="s">
        <v>10</v>
      </c>
      <c r="F7" s="9" t="s">
        <v>11</v>
      </c>
      <c r="G7" s="9" t="s">
        <v>12</v>
      </c>
      <c r="H7" s="19"/>
      <c r="I7" s="20"/>
      <c r="J7" s="5"/>
      <c r="K7" s="18"/>
      <c r="L7" s="18"/>
      <c r="M7" s="18"/>
    </row>
    <row r="8" spans="1:18" s="21" customFormat="1" ht="30" customHeight="1" x14ac:dyDescent="0.2">
      <c r="A8" s="17">
        <v>1</v>
      </c>
      <c r="B8" s="15" t="s">
        <v>14</v>
      </c>
      <c r="C8" s="16" t="s">
        <v>9</v>
      </c>
      <c r="D8" s="17">
        <v>7</v>
      </c>
      <c r="E8" s="27">
        <v>50000</v>
      </c>
      <c r="F8" s="27">
        <v>49500</v>
      </c>
      <c r="G8" s="27">
        <v>48000</v>
      </c>
      <c r="H8" s="19">
        <f t="shared" ref="H8:H13" si="0">ROUND(STDEV(E8,F8,G8)/I8*100,2)</f>
        <v>2.12</v>
      </c>
      <c r="I8" s="20">
        <f>ROUND(AVERAGE(E8:G8),2)</f>
        <v>49166.67</v>
      </c>
      <c r="J8" s="24"/>
      <c r="K8" s="25">
        <f>D8*E8</f>
        <v>350000</v>
      </c>
      <c r="L8" s="25">
        <f t="shared" ref="L8:L13" si="1">D8*F8</f>
        <v>346500</v>
      </c>
      <c r="M8" s="25">
        <f t="shared" ref="M8:M13" si="2">D8*G8</f>
        <v>336000</v>
      </c>
    </row>
    <row r="9" spans="1:18" s="21" customFormat="1" ht="36.75" customHeight="1" x14ac:dyDescent="0.2">
      <c r="A9" s="17">
        <v>2</v>
      </c>
      <c r="B9" s="15" t="s">
        <v>15</v>
      </c>
      <c r="C9" s="16" t="s">
        <v>9</v>
      </c>
      <c r="D9" s="17">
        <v>7</v>
      </c>
      <c r="E9" s="27">
        <v>2500</v>
      </c>
      <c r="F9" s="27">
        <v>2000</v>
      </c>
      <c r="G9" s="27">
        <v>1500</v>
      </c>
      <c r="H9" s="19">
        <f t="shared" si="0"/>
        <v>25</v>
      </c>
      <c r="I9" s="20">
        <f t="shared" ref="I9:I13" si="3">ROUND(AVERAGE(E9:G9),2)</f>
        <v>2000</v>
      </c>
      <c r="J9" s="24"/>
      <c r="K9" s="25">
        <f t="shared" ref="K8:K13" si="4">D9*E9</f>
        <v>17500</v>
      </c>
      <c r="L9" s="25">
        <f t="shared" si="1"/>
        <v>14000</v>
      </c>
      <c r="M9" s="25">
        <f t="shared" si="2"/>
        <v>10500</v>
      </c>
    </row>
    <row r="10" spans="1:18" s="21" customFormat="1" ht="26.25" customHeight="1" x14ac:dyDescent="0.2">
      <c r="A10" s="17">
        <v>3</v>
      </c>
      <c r="B10" s="15" t="s">
        <v>16</v>
      </c>
      <c r="C10" s="16" t="s">
        <v>9</v>
      </c>
      <c r="D10" s="17">
        <v>14</v>
      </c>
      <c r="E10" s="27">
        <v>5000</v>
      </c>
      <c r="F10" s="27">
        <v>4500</v>
      </c>
      <c r="G10" s="27">
        <v>4000</v>
      </c>
      <c r="H10" s="19">
        <f t="shared" si="0"/>
        <v>11.11</v>
      </c>
      <c r="I10" s="20">
        <f t="shared" si="3"/>
        <v>4500</v>
      </c>
      <c r="J10" s="24"/>
      <c r="K10" s="25">
        <f t="shared" si="4"/>
        <v>70000</v>
      </c>
      <c r="L10" s="25">
        <f t="shared" si="1"/>
        <v>63000</v>
      </c>
      <c r="M10" s="25">
        <f t="shared" si="2"/>
        <v>56000</v>
      </c>
    </row>
    <row r="11" spans="1:18" s="21" customFormat="1" ht="23.25" customHeight="1" x14ac:dyDescent="0.2">
      <c r="A11" s="17">
        <v>4</v>
      </c>
      <c r="B11" s="15" t="s">
        <v>17</v>
      </c>
      <c r="C11" s="16" t="s">
        <v>9</v>
      </c>
      <c r="D11" s="17">
        <v>14</v>
      </c>
      <c r="E11" s="27">
        <v>5000</v>
      </c>
      <c r="F11" s="27">
        <v>4500</v>
      </c>
      <c r="G11" s="27">
        <v>4000</v>
      </c>
      <c r="H11" s="19">
        <f t="shared" si="0"/>
        <v>11.11</v>
      </c>
      <c r="I11" s="20">
        <f t="shared" si="3"/>
        <v>4500</v>
      </c>
      <c r="J11" s="24"/>
      <c r="K11" s="25">
        <f t="shared" si="4"/>
        <v>70000</v>
      </c>
      <c r="L11" s="25">
        <f t="shared" si="1"/>
        <v>63000</v>
      </c>
      <c r="M11" s="25">
        <f t="shared" si="2"/>
        <v>56000</v>
      </c>
    </row>
    <row r="12" spans="1:18" s="21" customFormat="1" ht="21.75" customHeight="1" x14ac:dyDescent="0.2">
      <c r="A12" s="17">
        <v>5</v>
      </c>
      <c r="B12" s="15" t="s">
        <v>18</v>
      </c>
      <c r="C12" s="16" t="s">
        <v>9</v>
      </c>
      <c r="D12" s="17">
        <v>14</v>
      </c>
      <c r="E12" s="27">
        <v>500</v>
      </c>
      <c r="F12" s="27">
        <v>500</v>
      </c>
      <c r="G12" s="27">
        <v>100</v>
      </c>
      <c r="H12" s="19">
        <f t="shared" si="0"/>
        <v>62.98</v>
      </c>
      <c r="I12" s="20">
        <f t="shared" si="3"/>
        <v>366.67</v>
      </c>
      <c r="J12" s="24"/>
      <c r="K12" s="25">
        <f t="shared" si="4"/>
        <v>7000</v>
      </c>
      <c r="L12" s="25">
        <f t="shared" si="1"/>
        <v>7000</v>
      </c>
      <c r="M12" s="25">
        <f t="shared" si="2"/>
        <v>1400</v>
      </c>
    </row>
    <row r="13" spans="1:18" s="21" customFormat="1" ht="37.5" customHeight="1" x14ac:dyDescent="0.2">
      <c r="A13" s="17">
        <v>6</v>
      </c>
      <c r="B13" s="15" t="s">
        <v>20</v>
      </c>
      <c r="C13" s="16" t="s">
        <v>9</v>
      </c>
      <c r="D13" s="17">
        <v>19</v>
      </c>
      <c r="E13" s="27">
        <v>9800</v>
      </c>
      <c r="F13" s="27">
        <v>9300</v>
      </c>
      <c r="G13" s="27">
        <v>9000</v>
      </c>
      <c r="H13" s="19">
        <f t="shared" si="0"/>
        <v>4.3099999999999996</v>
      </c>
      <c r="I13" s="20">
        <f t="shared" si="3"/>
        <v>9366.67</v>
      </c>
      <c r="J13" s="24"/>
      <c r="K13" s="25">
        <f t="shared" si="4"/>
        <v>186200</v>
      </c>
      <c r="L13" s="25">
        <f t="shared" si="1"/>
        <v>176700</v>
      </c>
      <c r="M13" s="25">
        <f t="shared" si="2"/>
        <v>171000</v>
      </c>
    </row>
    <row r="14" spans="1:18" s="21" customFormat="1" ht="25.5" customHeight="1" x14ac:dyDescent="0.2">
      <c r="A14" s="17">
        <v>7</v>
      </c>
      <c r="B14" s="15" t="s">
        <v>21</v>
      </c>
      <c r="C14" s="16" t="s">
        <v>9</v>
      </c>
      <c r="D14" s="17">
        <v>5</v>
      </c>
      <c r="E14" s="27">
        <v>7000</v>
      </c>
      <c r="F14" s="27">
        <v>7500</v>
      </c>
      <c r="G14" s="27">
        <v>6500</v>
      </c>
      <c r="H14" s="19">
        <f t="shared" ref="H14" si="5">ROUND(STDEV(E14,F14,G14)/I14*100,2)</f>
        <v>7.14</v>
      </c>
      <c r="I14" s="20">
        <f t="shared" ref="I14" si="6">ROUND(AVERAGE(E14:G14),2)</f>
        <v>7000</v>
      </c>
      <c r="J14" s="24"/>
      <c r="K14" s="25">
        <f t="shared" ref="K14" si="7">D14*E14</f>
        <v>35000</v>
      </c>
      <c r="L14" s="25">
        <f t="shared" ref="L14" si="8">D14*F14</f>
        <v>37500</v>
      </c>
      <c r="M14" s="25">
        <f t="shared" ref="M14" si="9">D14*G14</f>
        <v>32500</v>
      </c>
    </row>
    <row r="15" spans="1:18" x14ac:dyDescent="0.2">
      <c r="E15" s="14">
        <f>SUM(E8:E14)</f>
        <v>79800</v>
      </c>
      <c r="F15" s="14">
        <f>SUM(F8:F14)</f>
        <v>77800</v>
      </c>
      <c r="G15" s="14">
        <f>SUM(G8:G14)</f>
        <v>73100</v>
      </c>
      <c r="H15" s="11">
        <f>ROUND(STDEV(E15,F15,G15)/I15*100,2)</f>
        <v>4.47</v>
      </c>
      <c r="I15" s="11">
        <f>ROUND(AVERAGE(E15:G15),2)</f>
        <v>76900</v>
      </c>
      <c r="J15" s="10"/>
      <c r="K15" s="26">
        <f>SUM(K7:K14)</f>
        <v>735700</v>
      </c>
      <c r="L15" s="26">
        <f>SUM(L7:L14)</f>
        <v>707700</v>
      </c>
      <c r="M15" s="26">
        <f>SUM(M7:M14)</f>
        <v>663400</v>
      </c>
    </row>
  </sheetData>
  <mergeCells count="3">
    <mergeCell ref="A2:J2"/>
    <mergeCell ref="A3:J3"/>
    <mergeCell ref="E6:G6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Седьюрова Галина Александровна</dc:creator>
  <cp:lastModifiedBy>Брагина Екатерина Владимировна</cp:lastModifiedBy>
  <cp:revision/>
  <cp:lastPrinted>2026-01-03T02:53:12Z</cp:lastPrinted>
  <dcterms:created xsi:type="dcterms:W3CDTF">2014-01-28T06:59:00Z</dcterms:created>
  <dcterms:modified xsi:type="dcterms:W3CDTF">2026-10-12T00:52:48Z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1049-11.2.0.11486</vt:lpwstr>
  </property>
  <property fmtid="{D5CDD505-2E9C-101B-9397-08002B2CF9AE}" pid="3" name="ICV">
    <vt:lpwstr>37699CE78EA644F4A7C40651F6DAF519</vt:lpwstr>
  </property>
</Properties>
</file>