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Запрос котировок\СИЗ 22.10.2026\"/>
    </mc:Choice>
  </mc:AlternateContent>
  <xr:revisionPtr revIDLastSave="0" documentId="8_{4FFA1521-1217-4CE1-B48C-9CF8A433770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 (2)" sheetId="1" r:id="rId1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M16" i="1"/>
  <c r="J15" i="1"/>
  <c r="I15" i="1"/>
  <c r="H15" i="1"/>
  <c r="M15" i="1"/>
  <c r="J14" i="1"/>
  <c r="I14" i="1"/>
  <c r="H14" i="1"/>
  <c r="M14" i="1"/>
  <c r="J13" i="1"/>
  <c r="I13" i="1"/>
  <c r="H13" i="1"/>
  <c r="M13" i="1"/>
  <c r="J12" i="1"/>
  <c r="I12" i="1"/>
  <c r="H12" i="1"/>
  <c r="M12" i="1"/>
  <c r="M17" i="1"/>
</calcChain>
</file>

<file path=xl/sharedStrings.xml><?xml version="1.0" encoding="utf-8"?>
<sst xmlns="http://schemas.openxmlformats.org/spreadsheetml/2006/main" count="49" uniqueCount="47">
  <si>
    <t>Утверждаю</t>
  </si>
  <si>
    <t>Директор __________Емашев М.М.</t>
  </si>
  <si>
    <t xml:space="preserve"> ОБОСНОВАНИЕ НАЧАЛЬНОЙ (МАКСИМАЛЬНОЙ) ЦЕНЫ ДОГОВОРА </t>
  </si>
  <si>
    <t>Основные характеристики объекта закупки</t>
  </si>
  <si>
    <t xml:space="preserve">Поставка средств индивидуальной защиты </t>
  </si>
  <si>
    <t>Используемый метод определения НМЦД с обоснованием</t>
  </si>
  <si>
    <t>Метод сопоставимых рыночных цен (анализ рынка)- приоритетный метод в соответствии с требованиями статьи 22 Федерального закона № 44-ФЗ и приказа Министерства экономического развития Российской Федерации от 2 октября 2013 года № 567</t>
  </si>
  <si>
    <t>Расчет - обоснование начальной (максимальной) цены договора</t>
  </si>
  <si>
    <t>№ лота</t>
  </si>
  <si>
    <t>Наименование предмета закупки</t>
  </si>
  <si>
    <t>Ед. измер</t>
  </si>
  <si>
    <t>Количество товаров, работ и услуг</t>
  </si>
  <si>
    <t>Цена за единицу товара, работы, услуги, определенная на основании данных государственной статистической отчетности/ официального сайта/ реестра контрактов/ информации о ценах производителей/ общедоступных результатов изучения рынка/ исследований рынка/ расчетов/иных источников информации (руб.)</t>
  </si>
  <si>
    <t>Средняя арифметическая цена руб./ед.  (руб)</t>
  </si>
  <si>
    <t xml:space="preserve">Сред.квадрат.
отклонение (σ)
</t>
  </si>
  <si>
    <t>Коэффициент вариации, (%)</t>
  </si>
  <si>
    <t>Начальная максимальная цена договора (руб.)</t>
  </si>
  <si>
    <t>Источник №1  от 24.09.2026</t>
  </si>
  <si>
    <t xml:space="preserve">Источник №2 от 24.09.2026 </t>
  </si>
  <si>
    <t xml:space="preserve">Источник №3 от 24.09.2026 </t>
  </si>
  <si>
    <t>1</t>
  </si>
  <si>
    <t>Поставка средств индивидуальной защиты , в т.ч.:</t>
  </si>
  <si>
    <t>1.1.</t>
  </si>
  <si>
    <t xml:space="preserve">Костюм утепленный с СОП   </t>
  </si>
  <si>
    <t>компл</t>
  </si>
  <si>
    <t>1.2.</t>
  </si>
  <si>
    <t>Бейсболка серая</t>
  </si>
  <si>
    <t>шт</t>
  </si>
  <si>
    <t>1.3.</t>
  </si>
  <si>
    <t>Перчатки акриловые утепленные</t>
  </si>
  <si>
    <t>пар</t>
  </si>
  <si>
    <t>1.4.</t>
  </si>
  <si>
    <t>Перчатки   хлопковые с двойным латексным обливом</t>
  </si>
  <si>
    <t>1.5.</t>
  </si>
  <si>
    <t>Ботинки кожаные утепленные</t>
  </si>
  <si>
    <t>ИТОГО</t>
  </si>
  <si>
    <t>В целях определения однородности совокупности значений выявленных цен, используемых в расчете, рассчитан коэффициент вариации:</t>
  </si>
  <si>
    <t>Для расчета коэффициента вариации определено среднее квадратическое отклонение:</t>
  </si>
  <si>
    <t>НМЦД методом сопоставимых рыночных цен (анализа рынка) определяется по формуле:</t>
  </si>
  <si>
    <t>где:</t>
  </si>
  <si>
    <t xml:space="preserve">        </t>
  </si>
  <si>
    <t xml:space="preserve">,определяемая методом сопоставимых рыночных цен (анализа рынка);     </t>
  </si>
  <si>
    <t xml:space="preserve"> V- количество (объем) закупаемого товара (работы, услуги);                                                                                           </t>
  </si>
  <si>
    <t xml:space="preserve"> n- количество значений, используемых в расчете;                                                                                              </t>
  </si>
  <si>
    <t xml:space="preserve"> i- номер источника ценовой информации;                                                                                                                </t>
  </si>
  <si>
    <t xml:space="preserve">  </t>
  </si>
  <si>
    <t>Составил ведущий специалист по охране труда______________________ Нигамов Р.Х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</si>
</sst>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Arial Cyr"/>
      <charset val="204"/>
    </font>
    <font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Geneva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7" fillId="9" borderId="7" applyNumberFormat="0" applyAlignment="0" applyProtection="0"/>
    <xf numFmtId="0" fontId="18" fillId="22" borderId="8" applyNumberFormat="0" applyAlignment="0" applyProtection="0"/>
    <xf numFmtId="0" fontId="19" fillId="22" borderId="7" applyNumberFormat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23" borderId="13" applyNumberFormat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" fillId="25" borderId="14" applyNumberFormat="0" applyFont="0" applyAlignment="0" applyProtection="0"/>
    <xf numFmtId="0" fontId="29" fillId="0" borderId="15" applyNumberFormat="0" applyFill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center"/>
    </xf>
    <xf numFmtId="2" fontId="12" fillId="0" borderId="1" xfId="0" applyNumberFormat="1" applyFont="1" applyFill="1" applyBorder="1"/>
    <xf numFmtId="0" fontId="9" fillId="0" borderId="0" xfId="0" applyFont="1"/>
    <xf numFmtId="2" fontId="12" fillId="0" borderId="0" xfId="0" applyNumberFormat="1" applyFont="1" applyFill="1" applyBorder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9" fillId="0" borderId="0" xfId="0" applyNumberFormat="1" applyFont="1"/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left" wrapText="1"/>
    </xf>
    <xf numFmtId="0" fontId="14" fillId="3" borderId="0" xfId="1" applyFont="1" applyFill="1"/>
    <xf numFmtId="0" fontId="9" fillId="0" borderId="0" xfId="0" applyFont="1" applyFill="1"/>
    <xf numFmtId="14" fontId="9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44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3" xfId="1" xr:uid="{00000000-0005-0000-0000-000024000000}"/>
    <cellStyle name="Плохой 2" xfId="37" xr:uid="{00000000-0005-0000-0000-000025000000}"/>
    <cellStyle name="Пояснение 2" xfId="38" xr:uid="{00000000-0005-0000-0000-000026000000}"/>
    <cellStyle name="Примечание 2" xfId="39" xr:uid="{00000000-0005-0000-0000-000027000000}"/>
    <cellStyle name="Связанная ячейка 2" xfId="40" xr:uid="{00000000-0005-0000-0000-000028000000}"/>
    <cellStyle name="Стиль 1" xfId="41" xr:uid="{00000000-0005-0000-0000-000029000000}"/>
    <cellStyle name="Текст предупреждения 2" xfId="42" xr:uid="{00000000-0005-0000-0000-00002A000000}"/>
    <cellStyle name="Хороший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http://www.1gl.ru/system/content/feature/image/2633957/" TargetMode="External"/><Relationship Id="rId1" Type="http://schemas.openxmlformats.org/officeDocument/2006/relationships/image" Target="../media/image1.gif"/><Relationship Id="rId6" Type="http://schemas.openxmlformats.org/officeDocument/2006/relationships/image" Target="../media/image4.wmf"/><Relationship Id="rId5" Type="http://schemas.openxmlformats.org/officeDocument/2006/relationships/image" Target="../media/image3.wmf"/><Relationship Id="rId4" Type="http://schemas.openxmlformats.org/officeDocument/2006/relationships/image" Target="http://www.1gl.ru/system/content/feature/image/2633958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20</xdr:row>
      <xdr:rowOff>38100</xdr:rowOff>
    </xdr:from>
    <xdr:to>
      <xdr:col>1</xdr:col>
      <xdr:colOff>1790700</xdr:colOff>
      <xdr:row>21</xdr:row>
      <xdr:rowOff>161925</xdr:rowOff>
    </xdr:to>
    <xdr:pic>
      <xdr:nvPicPr>
        <xdr:cNvPr id="2" name="Рисунок 1" descr="http://www.1gl.ru/system/content/feature/image/2633957/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6675" y="10677525"/>
          <a:ext cx="26003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28575</xdr:rowOff>
    </xdr:from>
    <xdr:to>
      <xdr:col>1</xdr:col>
      <xdr:colOff>1752600</xdr:colOff>
      <xdr:row>23</xdr:row>
      <xdr:rowOff>19050</xdr:rowOff>
    </xdr:to>
    <xdr:pic>
      <xdr:nvPicPr>
        <xdr:cNvPr id="3" name="Рисунок 2" descr="http://www.1gl.ru/system/content/feature/image/2633958/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876300" y="11515725"/>
          <a:ext cx="17526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1085850</xdr:colOff>
      <xdr:row>17</xdr:row>
      <xdr:rowOff>180975</xdr:rowOff>
    </xdr:from>
    <xdr:to>
      <xdr:col>12</xdr:col>
      <xdr:colOff>1190625</xdr:colOff>
      <xdr:row>18</xdr:row>
      <xdr:rowOff>219075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983200" y="9429750"/>
          <a:ext cx="26003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152400</xdr:colOff>
      <xdr:row>18</xdr:row>
      <xdr:rowOff>38100</xdr:rowOff>
    </xdr:from>
    <xdr:to>
      <xdr:col>7</xdr:col>
      <xdr:colOff>685800</xdr:colOff>
      <xdr:row>19</xdr:row>
      <xdr:rowOff>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525375" y="9782175"/>
          <a:ext cx="26860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zoomScale="57" zoomScaleNormal="57" workbookViewId="0">
      <selection activeCell="F10" sqref="F10"/>
    </sheetView>
  </sheetViews>
  <sheetFormatPr defaultRowHeight="15"/>
  <cols>
    <col min="1" max="1" width="13.140625" style="2" customWidth="1"/>
    <col min="2" max="2" width="73.85546875" style="2" customWidth="1"/>
    <col min="3" max="3" width="15.7109375" style="2" customWidth="1"/>
    <col min="4" max="4" width="17.5703125" style="2" customWidth="1"/>
    <col min="5" max="5" width="33.5703125" style="2" customWidth="1"/>
    <col min="6" max="6" width="31.7109375" style="2" customWidth="1"/>
    <col min="7" max="7" width="32.28515625" style="2" customWidth="1"/>
    <col min="8" max="8" width="16.7109375" style="2" customWidth="1"/>
    <col min="9" max="9" width="18.85546875" style="2" customWidth="1"/>
    <col min="10" max="10" width="18.7109375" style="2" customWidth="1"/>
    <col min="11" max="11" width="5.140625" style="2" customWidth="1"/>
    <col min="12" max="12" width="13.5703125" style="2" customWidth="1"/>
    <col min="13" max="13" width="35.85546875" style="2" customWidth="1"/>
    <col min="14" max="14" width="9.140625" style="2"/>
    <col min="15" max="15" width="22.28515625" style="2" customWidth="1"/>
    <col min="16" max="16384" width="9.140625" style="2"/>
  </cols>
  <sheetData>
    <row r="1" spans="1:15" ht="20.25">
      <c r="A1"/>
      <c r="B1"/>
      <c r="C1"/>
      <c r="D1"/>
      <c r="E1"/>
      <c r="F1"/>
      <c r="G1"/>
      <c r="H1"/>
      <c r="I1"/>
      <c r="J1" s="1" t="s">
        <v>0</v>
      </c>
      <c r="K1"/>
      <c r="L1" s="1"/>
      <c r="M1"/>
    </row>
    <row r="2" spans="1:15" ht="20.25">
      <c r="A2"/>
      <c r="B2"/>
      <c r="C2"/>
      <c r="D2"/>
      <c r="E2"/>
      <c r="F2"/>
      <c r="G2"/>
      <c r="H2"/>
      <c r="I2"/>
      <c r="J2" s="1" t="s">
        <v>1</v>
      </c>
      <c r="K2" s="1"/>
      <c r="L2" s="1"/>
      <c r="M2" s="1"/>
    </row>
    <row r="3" spans="1:15" ht="25.5" customHeight="1">
      <c r="A3"/>
      <c r="B3" s="3"/>
      <c r="C3" s="3"/>
      <c r="D3" s="4"/>
      <c r="E3" s="4"/>
      <c r="F3" s="4"/>
      <c r="G3" s="4"/>
      <c r="H3" s="4"/>
      <c r="I3" s="4"/>
      <c r="J3" s="5"/>
      <c r="K3" s="5"/>
      <c r="L3" s="5"/>
      <c r="M3" s="5"/>
    </row>
    <row r="4" spans="1:15" ht="25.5" customHeight="1">
      <c r="A4"/>
      <c r="B4" s="3"/>
      <c r="C4" s="3"/>
      <c r="D4" s="4"/>
      <c r="E4" s="4"/>
      <c r="F4" s="4"/>
      <c r="G4" s="4"/>
      <c r="H4" s="4"/>
      <c r="I4" s="4"/>
      <c r="J4" s="5"/>
      <c r="K4" s="5"/>
      <c r="L4" s="5"/>
      <c r="M4" s="5"/>
    </row>
    <row r="5" spans="1:15" ht="60" customHeight="1">
      <c r="A5"/>
      <c r="B5" s="42" t="s">
        <v>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5" ht="38.25" customHeight="1">
      <c r="A6" s="43" t="s">
        <v>3</v>
      </c>
      <c r="B6" s="43"/>
      <c r="C6" s="43"/>
      <c r="D6" s="43"/>
      <c r="E6" s="44" t="s">
        <v>4</v>
      </c>
      <c r="F6" s="44"/>
      <c r="G6" s="44"/>
      <c r="H6" s="44"/>
      <c r="I6" s="44"/>
      <c r="J6" s="44"/>
      <c r="K6" s="44"/>
      <c r="L6" s="44"/>
      <c r="M6" s="44"/>
    </row>
    <row r="7" spans="1:15" ht="79.5" customHeight="1">
      <c r="A7" s="43" t="s">
        <v>5</v>
      </c>
      <c r="B7" s="43"/>
      <c r="C7" s="43"/>
      <c r="D7" s="43"/>
      <c r="E7" s="45" t="s">
        <v>6</v>
      </c>
      <c r="F7" s="45"/>
      <c r="G7" s="45"/>
      <c r="H7" s="45"/>
      <c r="I7" s="45"/>
      <c r="J7" s="45"/>
      <c r="K7" s="45"/>
      <c r="L7" s="45"/>
      <c r="M7" s="45"/>
    </row>
    <row r="8" spans="1:15" ht="20.25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5" ht="128.25" customHeight="1">
      <c r="A9" s="33" t="s">
        <v>8</v>
      </c>
      <c r="B9" s="33" t="s">
        <v>9</v>
      </c>
      <c r="C9" s="33" t="s">
        <v>10</v>
      </c>
      <c r="D9" s="33" t="s">
        <v>11</v>
      </c>
      <c r="E9" s="39" t="s">
        <v>12</v>
      </c>
      <c r="F9" s="40"/>
      <c r="G9" s="41"/>
      <c r="H9" s="33" t="s">
        <v>13</v>
      </c>
      <c r="I9" s="31" t="s">
        <v>14</v>
      </c>
      <c r="J9" s="33" t="s">
        <v>15</v>
      </c>
      <c r="K9" s="34"/>
      <c r="L9" s="31"/>
      <c r="M9" s="33" t="s">
        <v>16</v>
      </c>
    </row>
    <row r="10" spans="1:15" s="8" customFormat="1" ht="60.75" customHeight="1">
      <c r="A10" s="33"/>
      <c r="B10" s="33"/>
      <c r="C10" s="33"/>
      <c r="D10" s="33"/>
      <c r="E10" s="6" t="s">
        <v>17</v>
      </c>
      <c r="F10" s="6" t="s">
        <v>18</v>
      </c>
      <c r="G10" s="6" t="s">
        <v>19</v>
      </c>
      <c r="H10" s="33"/>
      <c r="I10" s="32"/>
      <c r="J10" s="33"/>
      <c r="K10" s="35"/>
      <c r="L10" s="32"/>
      <c r="M10" s="33"/>
      <c r="N10" s="7"/>
      <c r="O10" s="7"/>
    </row>
    <row r="11" spans="1:15" s="8" customFormat="1" ht="36" customHeight="1">
      <c r="A11" s="9" t="s">
        <v>20</v>
      </c>
      <c r="B11" s="36" t="s">
        <v>21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  <c r="N11" s="7"/>
      <c r="O11" s="7"/>
    </row>
    <row r="12" spans="1:15" s="8" customFormat="1" ht="36" customHeight="1">
      <c r="A12" s="10" t="s">
        <v>22</v>
      </c>
      <c r="B12" s="11" t="s">
        <v>23</v>
      </c>
      <c r="C12" s="10" t="s">
        <v>24</v>
      </c>
      <c r="D12" s="12">
        <v>15</v>
      </c>
      <c r="E12" s="13">
        <v>8750</v>
      </c>
      <c r="F12" s="13">
        <v>6700</v>
      </c>
      <c r="G12" s="13">
        <v>11391</v>
      </c>
      <c r="H12" s="13">
        <f t="shared" ref="H12:H13" si="0">(E12+F12+G12)/3</f>
        <v>8947</v>
      </c>
      <c r="I12" s="13">
        <f t="shared" ref="I12:I13" si="1">STDEV(E12,F12,G12)</f>
        <v>2351.6966215904636</v>
      </c>
      <c r="J12" s="14">
        <f t="shared" ref="J12:J13" si="2">STDEV(E12:G12)/AVERAGE(E12:G12)*100</f>
        <v>26.284750436911409</v>
      </c>
      <c r="K12" s="15"/>
      <c r="L12" s="13"/>
      <c r="M12" s="16">
        <f>D12*H12</f>
        <v>134205</v>
      </c>
      <c r="N12" s="7"/>
      <c r="O12" s="7"/>
    </row>
    <row r="13" spans="1:15" s="8" customFormat="1" ht="36" customHeight="1">
      <c r="A13" s="10" t="s">
        <v>25</v>
      </c>
      <c r="B13" s="11" t="s">
        <v>26</v>
      </c>
      <c r="C13" s="10" t="s">
        <v>27</v>
      </c>
      <c r="D13" s="10">
        <v>20</v>
      </c>
      <c r="E13" s="10">
        <v>350</v>
      </c>
      <c r="F13" s="10">
        <v>350</v>
      </c>
      <c r="G13" s="10">
        <v>444</v>
      </c>
      <c r="H13" s="13">
        <f t="shared" si="0"/>
        <v>381.33333333333331</v>
      </c>
      <c r="I13" s="13">
        <f t="shared" si="1"/>
        <v>54.27092530382491</v>
      </c>
      <c r="J13" s="14">
        <f t="shared" si="2"/>
        <v>14.231886006247793</v>
      </c>
      <c r="K13" s="15"/>
      <c r="L13" s="13"/>
      <c r="M13" s="16">
        <f>D13*H13</f>
        <v>7626.6666666666661</v>
      </c>
      <c r="N13" s="7"/>
      <c r="O13" s="7"/>
    </row>
    <row r="14" spans="1:15" s="8" customFormat="1" ht="36" customHeight="1">
      <c r="A14" s="10" t="s">
        <v>28</v>
      </c>
      <c r="B14" s="11" t="s">
        <v>29</v>
      </c>
      <c r="C14" s="10" t="s">
        <v>30</v>
      </c>
      <c r="D14" s="10">
        <v>100</v>
      </c>
      <c r="E14" s="10">
        <v>225</v>
      </c>
      <c r="F14" s="10">
        <v>245</v>
      </c>
      <c r="G14" s="10">
        <v>315</v>
      </c>
      <c r="H14" s="13">
        <f>(E14+F14+G14)/3</f>
        <v>261.66666666666669</v>
      </c>
      <c r="I14" s="13">
        <f>STDEV(E14,F14,G14)</f>
        <v>47.258156262526036</v>
      </c>
      <c r="J14" s="14">
        <f>STDEV(E14:G14)/AVERAGE(E14:G14)*100</f>
        <v>18.060441883767911</v>
      </c>
      <c r="K14" s="15"/>
      <c r="L14" s="13"/>
      <c r="M14" s="16">
        <f>D14*H14</f>
        <v>26166.666666666668</v>
      </c>
      <c r="N14" s="7"/>
      <c r="O14" s="7"/>
    </row>
    <row r="15" spans="1:15" s="8" customFormat="1" ht="46.5" customHeight="1">
      <c r="A15" s="10" t="s">
        <v>31</v>
      </c>
      <c r="B15" s="11" t="s">
        <v>32</v>
      </c>
      <c r="C15" s="10" t="s">
        <v>30</v>
      </c>
      <c r="D15" s="10">
        <v>200</v>
      </c>
      <c r="E15" s="10">
        <v>39</v>
      </c>
      <c r="F15" s="10">
        <v>30.4</v>
      </c>
      <c r="G15" s="10">
        <v>52</v>
      </c>
      <c r="H15" s="13">
        <f t="shared" ref="H15:H16" si="3">(E15+F15+G15)/3</f>
        <v>40.466666666666669</v>
      </c>
      <c r="I15" s="13">
        <f t="shared" ref="I15:I16" si="4">STDEV(E15,F15,G15)</f>
        <v>10.87443485121563</v>
      </c>
      <c r="J15" s="14">
        <f t="shared" ref="J15:J16" si="5">STDEV(E15:G15)/AVERAGE(E15:G15)*100</f>
        <v>26.872573767419183</v>
      </c>
      <c r="K15" s="15"/>
      <c r="L15" s="13"/>
      <c r="M15" s="16">
        <f t="shared" ref="M15:M16" si="6">D15*H15</f>
        <v>8093.3333333333339</v>
      </c>
      <c r="N15" s="7"/>
      <c r="O15" s="7"/>
    </row>
    <row r="16" spans="1:15" s="8" customFormat="1" ht="36" customHeight="1">
      <c r="A16" s="10" t="s">
        <v>33</v>
      </c>
      <c r="B16" s="11" t="s">
        <v>34</v>
      </c>
      <c r="C16" s="10" t="s">
        <v>30</v>
      </c>
      <c r="D16" s="10">
        <v>13</v>
      </c>
      <c r="E16" s="10">
        <v>2675</v>
      </c>
      <c r="F16" s="10">
        <v>2390</v>
      </c>
      <c r="G16" s="10">
        <v>4100</v>
      </c>
      <c r="H16" s="13">
        <f t="shared" si="3"/>
        <v>3055</v>
      </c>
      <c r="I16" s="13">
        <f t="shared" si="4"/>
        <v>916.14682229433072</v>
      </c>
      <c r="J16" s="14">
        <f t="shared" si="5"/>
        <v>29.988439354969909</v>
      </c>
      <c r="K16" s="15"/>
      <c r="L16" s="13"/>
      <c r="M16" s="16">
        <f t="shared" si="6"/>
        <v>39715</v>
      </c>
      <c r="N16" s="7"/>
      <c r="O16" s="7"/>
    </row>
    <row r="17" spans="1:16" ht="23.25">
      <c r="A17" s="28" t="s">
        <v>35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  <c r="M17" s="17">
        <f>SUM(M12:M16)</f>
        <v>215806.66666666666</v>
      </c>
      <c r="N17" s="18"/>
      <c r="O17" s="19"/>
    </row>
    <row r="18" spans="1:16" ht="39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6" ht="47.25" customHeight="1">
      <c r="A19" s="18" t="s">
        <v>37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6" ht="23.25">
      <c r="A20" s="20" t="s">
        <v>38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6" ht="31.5" customHeight="1">
      <c r="A21" s="18"/>
      <c r="B21" s="20"/>
      <c r="C21" s="20"/>
      <c r="D21" s="18"/>
      <c r="E21" s="21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6" ht="35.25" customHeight="1">
      <c r="A22" s="18"/>
      <c r="B22" s="20" t="s">
        <v>39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6" ht="23.25">
      <c r="A23" s="18"/>
      <c r="B23" s="20" t="s">
        <v>40</v>
      </c>
      <c r="C23" s="20"/>
      <c r="D23" s="18" t="s">
        <v>41</v>
      </c>
      <c r="E23" s="18"/>
      <c r="F23" s="18"/>
      <c r="G23" s="18"/>
      <c r="H23" s="18"/>
      <c r="I23" s="18"/>
      <c r="J23" s="18"/>
      <c r="K23" s="18"/>
      <c r="L23" s="22"/>
      <c r="M23" s="18"/>
      <c r="N23" s="18"/>
      <c r="O23" s="18"/>
    </row>
    <row r="24" spans="1:16" ht="23.25">
      <c r="A24" s="18"/>
      <c r="B24" s="20" t="s">
        <v>42</v>
      </c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6" ht="23.25">
      <c r="A25" s="18"/>
      <c r="B25" s="20" t="s">
        <v>43</v>
      </c>
      <c r="C25" s="20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6" ht="23.25">
      <c r="A26" s="18"/>
      <c r="B26" s="20" t="s">
        <v>44</v>
      </c>
      <c r="C26" s="20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6" ht="23.25">
      <c r="A27" s="18"/>
      <c r="B27" s="20" t="s">
        <v>45</v>
      </c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6" ht="28.5" customHeight="1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5"/>
    </row>
    <row r="30" spans="1:16" ht="23.25">
      <c r="B30" s="26" t="s">
        <v>46</v>
      </c>
      <c r="C30" s="26"/>
      <c r="D30" s="26"/>
      <c r="E30" s="26"/>
    </row>
    <row r="31" spans="1:16" ht="23.25">
      <c r="B31" s="27">
        <v>46315</v>
      </c>
      <c r="C31" s="27"/>
      <c r="D31" s="26"/>
      <c r="E31" s="26"/>
    </row>
  </sheetData>
  <mergeCells count="19">
    <mergeCell ref="A8:M8"/>
    <mergeCell ref="B5:M5"/>
    <mergeCell ref="A6:D6"/>
    <mergeCell ref="E6:M6"/>
    <mergeCell ref="A7:D7"/>
    <mergeCell ref="E7:M7"/>
    <mergeCell ref="M9:M10"/>
    <mergeCell ref="B11:M11"/>
    <mergeCell ref="A9:A10"/>
    <mergeCell ref="B9:B10"/>
    <mergeCell ref="C9:C10"/>
    <mergeCell ref="D9:D10"/>
    <mergeCell ref="E9:G9"/>
    <mergeCell ref="H9:H10"/>
    <mergeCell ref="A17:L17"/>
    <mergeCell ref="I9:I10"/>
    <mergeCell ref="J9:J10"/>
    <mergeCell ref="K9:K10"/>
    <mergeCell ref="L9:L10"/>
  </mergeCells>
  <pageMargins left="0.82677165354330717" right="0.86614173228346458" top="0.74803149606299213" bottom="0.55118110236220474" header="0.78740157480314965" footer="0.51181102362204722"/>
  <pageSetup paperSize="9" scale="3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User119</cp:lastModifiedBy>
  <dcterms:created xsi:type="dcterms:W3CDTF">2026-10-20T09:39:53Z</dcterms:created>
  <dcterms:modified xsi:type="dcterms:W3CDTF">2026-10-22T05:27:17Z</dcterms:modified>
</cp:coreProperties>
</file>