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Прил1Расчет НМЦК" sheetId="6" r:id="rId1"/>
  </sheets>
  <calcPr calcId="125725"/>
</workbook>
</file>

<file path=xl/calcChain.xml><?xml version="1.0" encoding="utf-8"?>
<calcChain xmlns="http://schemas.openxmlformats.org/spreadsheetml/2006/main">
  <c r="L5" i="6"/>
  <c r="I5"/>
  <c r="K5" l="1"/>
  <c r="M5"/>
  <c r="N5" s="1"/>
  <c r="O5" s="1"/>
  <c r="O6" l="1"/>
  <c r="K7"/>
  <c r="K6"/>
</calcChain>
</file>

<file path=xl/sharedStrings.xml><?xml version="1.0" encoding="utf-8"?>
<sst xmlns="http://schemas.openxmlformats.org/spreadsheetml/2006/main" count="33" uniqueCount="33">
  <si>
    <t>№</t>
  </si>
  <si>
    <t>Кол-во</t>
  </si>
  <si>
    <t>Ед. изм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</si>
  <si>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</si>
  <si>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</si>
  <si>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</si>
  <si>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округле-нием (вниз) до сотых долей после запятой (руб.)</t>
  </si>
  <si>
    <t>рублей</t>
  </si>
  <si>
    <t>в соответствии с документацией</t>
  </si>
  <si>
    <t>Исполнитель №1</t>
  </si>
  <si>
    <t xml:space="preserve">Исполнитель №2 </t>
  </si>
  <si>
    <t xml:space="preserve">Исполнитель №3 </t>
  </si>
  <si>
    <t xml:space="preserve">Коммерческие предложения </t>
  </si>
  <si>
    <t>Наименование товара(услуги)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</si>
  <si>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                      </t>
    </r>
  </si>
  <si>
    <t>исполнитель: Начальник отдела МТС Юсупов Р.М.</t>
  </si>
  <si>
    <t>Приложение № 3</t>
  </si>
  <si>
    <t>Обоснование начальной (максимальной) цены договора</t>
  </si>
  <si>
    <t>Существенные условия исполнения договора</t>
  </si>
  <si>
    <t>Н(М)ЦД, ЦКЕП, определяемая методом сопоставимых рыночных цен (анализа рынка)*</t>
  </si>
  <si>
    <t>Однородность совокупности значений выявленных цен, используемых в расчете Н(М)ЦД, ЦКЕП</t>
  </si>
  <si>
    <r>
      <rPr>
        <b/>
        <sz val="12"/>
        <color indexed="8"/>
        <rFont val="Times New Roman"/>
        <family val="1"/>
        <charset val="204"/>
      </rPr>
      <t>Расчет Н(М)ЦД по формуле</t>
    </r>
    <r>
      <rPr>
        <sz val="12"/>
        <color indexed="8"/>
        <rFont val="Times New Roman"/>
        <family val="1"/>
        <charset val="204"/>
      </rPr>
      <t xml:space="preserve">       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</si>
  <si>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Н(М)ЦД, ЦКЕП контракта с учетом округле-ния цены за единицу (руб.)</t>
  </si>
  <si>
    <t>В результате проведенного расчета Н(М)ЦД, ЦКЕП договора составила:</t>
  </si>
  <si>
    <t xml:space="preserve">* При определении Н(М)ЦД, ЦКЕП договора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Н(М)ЦД, ЦКЕП, может привести к формированию цены договора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договоров не позволяет проводить операции с такими значениями. Поэтому в случае необходимости Заказчиком применяется округление  (вниз) таких показателей.
</t>
  </si>
  <si>
    <t>Начальная (максимальная) цена договора рассчитана методом сопоставимых рыночных цен (анализа рынка)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 Приказом Министерства экономического развития Российской Федерации от 2.10.2013 г. №567. Согласно информации полученной из общедоступных источников (сети Интернет, каталогов, прайсов, рекламе) и коммерческих предложений.</t>
  </si>
  <si>
    <t>тонна</t>
  </si>
  <si>
    <t>НМЦД сформирована с учетом расходов указанных в  извещение и документации о закупке.</t>
  </si>
  <si>
    <t xml:space="preserve">Смола ионообменная  ТОКЕМ-140/99 Na  </t>
  </si>
  <si>
    <t>461 050,56 (1%*, 3%**)
Контракт в ЕИС №1772802104824000095</t>
  </si>
  <si>
    <t>**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</si>
  <si>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</si>
  <si>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Зам. директора по производству, врио директора МУП "ШТЭС" ____________________ В.В. Ермолаев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</si>
</sst>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1" fillId="0" borderId="0"/>
    <xf numFmtId="0" fontId="13" fillId="0" borderId="0"/>
  </cellStyleXfs>
  <cellXfs count="51">
    <xf numFmtId="0" fontId="0" fillId="0" borderId="0" xfId="0"/>
    <xf numFmtId="0" fontId="5" fillId="0" borderId="0" xfId="3" applyFont="1"/>
    <xf numFmtId="0" fontId="8" fillId="0" borderId="2" xfId="3" applyFont="1" applyBorder="1" applyAlignment="1">
      <alignment horizontal="center" vertical="top" wrapText="1"/>
    </xf>
    <xf numFmtId="0" fontId="6" fillId="0" borderId="2" xfId="3" applyFont="1" applyBorder="1" applyAlignment="1">
      <alignment horizontal="center" vertical="top" wrapText="1"/>
    </xf>
    <xf numFmtId="0" fontId="10" fillId="0" borderId="3" xfId="3" applyFont="1" applyBorder="1" applyAlignment="1">
      <alignment vertical="center"/>
    </xf>
    <xf numFmtId="0" fontId="11" fillId="0" borderId="3" xfId="3" applyFont="1" applyBorder="1" applyAlignment="1">
      <alignment vertical="center"/>
    </xf>
    <xf numFmtId="2" fontId="11" fillId="0" borderId="0" xfId="3" applyNumberFormat="1" applyFont="1" applyAlignment="1">
      <alignment vertical="center"/>
    </xf>
    <xf numFmtId="0" fontId="10" fillId="0" borderId="0" xfId="3" applyFont="1" applyAlignment="1">
      <alignment horizontal="left" wrapText="1"/>
    </xf>
    <xf numFmtId="2" fontId="7" fillId="0" borderId="2" xfId="3" applyNumberFormat="1" applyFont="1" applyBorder="1" applyAlignment="1">
      <alignment horizontal="center" vertical="center" wrapText="1"/>
    </xf>
    <xf numFmtId="0" fontId="2" fillId="0" borderId="0" xfId="3" applyFont="1" applyAlignment="1">
      <alignment vertical="center"/>
    </xf>
    <xf numFmtId="0" fontId="14" fillId="0" borderId="0" xfId="1" applyAlignment="1">
      <alignment horizontal="left" wrapText="1"/>
    </xf>
    <xf numFmtId="0" fontId="14" fillId="0" borderId="0" xfId="1"/>
    <xf numFmtId="2" fontId="5" fillId="0" borderId="0" xfId="3" applyNumberFormat="1" applyFont="1"/>
    <xf numFmtId="2" fontId="11" fillId="0" borderId="3" xfId="3" applyNumberFormat="1" applyFont="1" applyBorder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3" fillId="0" borderId="2" xfId="3" applyFont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11" fillId="0" borderId="2" xfId="3" applyNumberFormat="1" applyFont="1" applyBorder="1" applyAlignment="1">
      <alignment horizontal="center" vertical="center"/>
    </xf>
    <xf numFmtId="164" fontId="7" fillId="0" borderId="2" xfId="3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top" wrapText="1"/>
    </xf>
    <xf numFmtId="0" fontId="2" fillId="0" borderId="2" xfId="3" applyFont="1" applyBorder="1" applyAlignment="1">
      <alignment horizontal="center" vertical="top" wrapText="1"/>
    </xf>
    <xf numFmtId="0" fontId="7" fillId="0" borderId="2" xfId="3" applyFont="1" applyBorder="1" applyAlignment="1">
      <alignment horizontal="center" vertical="center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/>
    <xf numFmtId="2" fontId="5" fillId="0" borderId="10" xfId="3" applyNumberFormat="1" applyFont="1" applyBorder="1"/>
    <xf numFmtId="2" fontId="15" fillId="0" borderId="9" xfId="3" applyNumberFormat="1" applyFont="1" applyBorder="1" applyAlignment="1">
      <alignment vertical="center"/>
    </xf>
    <xf numFmtId="0" fontId="10" fillId="0" borderId="0" xfId="3" applyFont="1" applyAlignment="1">
      <alignment horizontal="left" vertical="top" wrapText="1"/>
    </xf>
    <xf numFmtId="0" fontId="4" fillId="0" borderId="0" xfId="3" applyFont="1" applyAlignment="1">
      <alignment horizontal="left" vertical="top" wrapText="1"/>
    </xf>
    <xf numFmtId="0" fontId="10" fillId="0" borderId="3" xfId="3" applyFont="1" applyBorder="1" applyAlignment="1">
      <alignment horizontal="right" vertical="center"/>
    </xf>
    <xf numFmtId="0" fontId="6" fillId="2" borderId="0" xfId="3" applyFont="1" applyFill="1" applyAlignment="1">
      <alignment horizontal="right" wrapText="1"/>
    </xf>
    <xf numFmtId="0" fontId="7" fillId="0" borderId="5" xfId="3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2" fontId="6" fillId="0" borderId="2" xfId="3" applyNumberFormat="1" applyFont="1" applyFill="1" applyBorder="1" applyAlignment="1">
      <alignment horizontal="center" vertical="top" wrapText="1"/>
    </xf>
    <xf numFmtId="2" fontId="8" fillId="0" borderId="2" xfId="3" applyNumberFormat="1" applyFont="1" applyFill="1" applyBorder="1" applyAlignment="1">
      <alignment horizontal="center" vertical="top" wrapText="1"/>
    </xf>
    <xf numFmtId="0" fontId="6" fillId="0" borderId="2" xfId="3" applyFont="1" applyBorder="1" applyAlignment="1">
      <alignment horizontal="center" vertical="top" wrapText="1"/>
    </xf>
    <xf numFmtId="0" fontId="8" fillId="0" borderId="2" xfId="3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/>
    <xf numFmtId="0" fontId="1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center"/>
    </xf>
    <xf numFmtId="0" fontId="18" fillId="0" borderId="0" xfId="3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3</xdr:row>
      <xdr:rowOff>952500</xdr:rowOff>
    </xdr:from>
    <xdr:to>
      <xdr:col>11</xdr:col>
      <xdr:colOff>0</xdr:colOff>
      <xdr:row>3</xdr:row>
      <xdr:rowOff>1304925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44250" y="2190750"/>
          <a:ext cx="16097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3</xdr:row>
      <xdr:rowOff>923925</xdr:rowOff>
    </xdr:from>
    <xdr:to>
      <xdr:col>9</xdr:col>
      <xdr:colOff>1019175</xdr:colOff>
      <xdr:row>3</xdr:row>
      <xdr:rowOff>1362075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096500" y="216217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3</xdr:row>
      <xdr:rowOff>1600200</xdr:rowOff>
    </xdr:from>
    <xdr:to>
      <xdr:col>11</xdr:col>
      <xdr:colOff>1504950</xdr:colOff>
      <xdr:row>3</xdr:row>
      <xdr:rowOff>1962150</xdr:rowOff>
    </xdr:to>
    <xdr:pic>
      <xdr:nvPicPr>
        <xdr:cNvPr id="102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773025" y="283845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266700</xdr:colOff>
      <xdr:row>3</xdr:row>
      <xdr:rowOff>1400175</xdr:rowOff>
    </xdr:from>
    <xdr:to>
      <xdr:col>11</xdr:col>
      <xdr:colOff>419100</xdr:colOff>
      <xdr:row>3</xdr:row>
      <xdr:rowOff>1628775</xdr:rowOff>
    </xdr:to>
    <xdr:pic>
      <xdr:nvPicPr>
        <xdr:cNvPr id="102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020675" y="26384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31"/>
  <sheetViews>
    <sheetView tabSelected="1" zoomScale="70" zoomScaleNormal="70" workbookViewId="0">
      <selection activeCell="B5" sqref="B5"/>
    </sheetView>
  </sheetViews>
  <sheetFormatPr defaultColWidth="9.140625" defaultRowHeight="12.75"/>
  <cols>
    <col min="1" max="1" width="3.140625" style="1" customWidth="1"/>
    <col min="2" max="2" width="24" style="1" customWidth="1"/>
    <col min="3" max="3" width="17.85546875" style="1" customWidth="1"/>
    <col min="4" max="4" width="11.140625" style="1" customWidth="1"/>
    <col min="5" max="5" width="8.5703125" style="1" customWidth="1"/>
    <col min="6" max="6" width="15.5703125" style="1" customWidth="1"/>
    <col min="7" max="7" width="13.85546875" style="1" customWidth="1"/>
    <col min="8" max="8" width="14.42578125" style="1" customWidth="1"/>
    <col min="9" max="9" width="19.85546875" style="1" customWidth="1"/>
    <col min="10" max="10" width="15.7109375" style="1" customWidth="1"/>
    <col min="11" max="11" width="24.42578125" style="1" customWidth="1"/>
    <col min="12" max="12" width="40.42578125" style="1" customWidth="1"/>
    <col min="13" max="13" width="13" style="1" customWidth="1"/>
    <col min="14" max="14" width="18.85546875" style="1" customWidth="1"/>
    <col min="15" max="15" width="18" style="1" customWidth="1"/>
    <col min="16" max="16" width="9.140625" style="1" hidden="1" customWidth="1"/>
    <col min="17" max="17" width="9.5703125" style="1" hidden="1" customWidth="1"/>
    <col min="18" max="169" width="9.140625" style="1"/>
    <col min="170" max="170" width="3.140625" style="1" customWidth="1"/>
    <col min="171" max="171" width="44.5703125" style="1" customWidth="1"/>
    <col min="172" max="172" width="34.5703125" style="1" customWidth="1"/>
    <col min="173" max="173" width="12.140625" style="1" customWidth="1"/>
    <col min="174" max="174" width="8.5703125" style="1" customWidth="1"/>
    <col min="175" max="175" width="22.5703125" style="1" customWidth="1"/>
    <col min="176" max="176" width="17.5703125" style="1" customWidth="1"/>
    <col min="177" max="177" width="18.5703125" style="1" customWidth="1"/>
    <col min="178" max="178" width="19.85546875" style="1" customWidth="1"/>
    <col min="179" max="179" width="18.5703125" style="1" customWidth="1"/>
    <col min="180" max="180" width="30.140625" style="1" customWidth="1"/>
    <col min="181" max="181" width="40.42578125" style="1" customWidth="1"/>
    <col min="182" max="182" width="23.5703125" style="1" customWidth="1"/>
    <col min="183" max="183" width="21.42578125" style="1" customWidth="1"/>
    <col min="184" max="184" width="23.85546875" style="1" customWidth="1"/>
    <col min="185" max="186" width="0" style="1" hidden="1" customWidth="1"/>
    <col min="187" max="16384" width="9.140625" style="1"/>
  </cols>
  <sheetData>
    <row r="1" spans="1:30" ht="19.5" customHeight="1">
      <c r="M1" s="32" t="s">
        <v>16</v>
      </c>
      <c r="N1" s="32"/>
      <c r="O1" s="32"/>
      <c r="P1" s="32"/>
      <c r="Q1" s="32"/>
    </row>
    <row r="2" spans="1:30" ht="39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30" ht="39" customHeight="1">
      <c r="A3" s="34" t="s">
        <v>0</v>
      </c>
      <c r="B3" s="35" t="s">
        <v>13</v>
      </c>
      <c r="C3" s="37" t="s">
        <v>18</v>
      </c>
      <c r="D3" s="36" t="s">
        <v>2</v>
      </c>
      <c r="E3" s="36" t="s">
        <v>1</v>
      </c>
      <c r="F3" s="39" t="s">
        <v>12</v>
      </c>
      <c r="G3" s="40"/>
      <c r="H3" s="41"/>
      <c r="I3" s="42" t="s">
        <v>20</v>
      </c>
      <c r="J3" s="43"/>
      <c r="K3" s="43"/>
      <c r="L3" s="44" t="s">
        <v>19</v>
      </c>
      <c r="M3" s="45"/>
      <c r="N3" s="45"/>
      <c r="O3" s="45"/>
    </row>
    <row r="4" spans="1:30" ht="163.5" customHeight="1">
      <c r="A4" s="34"/>
      <c r="B4" s="36"/>
      <c r="C4" s="38"/>
      <c r="D4" s="38"/>
      <c r="E4" s="38"/>
      <c r="F4" s="20" t="s">
        <v>9</v>
      </c>
      <c r="G4" s="20" t="s">
        <v>10</v>
      </c>
      <c r="H4" s="20" t="s">
        <v>11</v>
      </c>
      <c r="I4" s="2" t="s">
        <v>3</v>
      </c>
      <c r="J4" s="2" t="s">
        <v>4</v>
      </c>
      <c r="K4" s="22" t="s">
        <v>14</v>
      </c>
      <c r="L4" s="23" t="s">
        <v>21</v>
      </c>
      <c r="M4" s="3" t="s">
        <v>5</v>
      </c>
      <c r="N4" s="3" t="s">
        <v>6</v>
      </c>
      <c r="O4" s="3" t="s">
        <v>22</v>
      </c>
    </row>
    <row r="5" spans="1:30" s="9" customFormat="1" ht="94.5">
      <c r="A5" s="16">
        <v>1</v>
      </c>
      <c r="B5" s="14" t="s">
        <v>28</v>
      </c>
      <c r="C5" s="15" t="s">
        <v>8</v>
      </c>
      <c r="D5" s="24" t="s">
        <v>26</v>
      </c>
      <c r="E5" s="21">
        <v>2.4</v>
      </c>
      <c r="F5" s="17">
        <v>429440</v>
      </c>
      <c r="G5" s="17">
        <v>420990</v>
      </c>
      <c r="H5" s="46" t="s">
        <v>29</v>
      </c>
      <c r="I5" s="8">
        <f>(F5+G5+461050.56)/3</f>
        <v>437160.1866666667</v>
      </c>
      <c r="J5" s="18">
        <v>21116.65</v>
      </c>
      <c r="K5" s="18">
        <f>J5/I5*100</f>
        <v>4.8304147184613999</v>
      </c>
      <c r="L5" s="8">
        <f>((E5/3)*(SUM(F5+G5+461050.56)))</f>
        <v>1049184.4479999999</v>
      </c>
      <c r="M5" s="19">
        <f>L5/E5</f>
        <v>437160.18666666665</v>
      </c>
      <c r="N5" s="8">
        <f>ROUNDDOWN(M5,2)</f>
        <v>437160.18</v>
      </c>
      <c r="O5" s="8">
        <f>ROUNDDOWN(N5*E5,0)</f>
        <v>1049184</v>
      </c>
    </row>
    <row r="6" spans="1:30" ht="13.5" thickBot="1">
      <c r="K6" s="27">
        <f>AVERAGE(K5:K5)</f>
        <v>4.8304147184613999</v>
      </c>
      <c r="L6" s="12"/>
      <c r="O6" s="12">
        <f>SUM(O5:O5)</f>
        <v>1049184</v>
      </c>
    </row>
    <row r="7" spans="1:30" ht="21" thickBot="1">
      <c r="A7" s="31" t="s">
        <v>23</v>
      </c>
      <c r="B7" s="31"/>
      <c r="C7" s="31"/>
      <c r="D7" s="31"/>
      <c r="E7" s="31"/>
      <c r="F7" s="31"/>
      <c r="G7" s="31"/>
      <c r="H7" s="31"/>
      <c r="I7" s="31"/>
      <c r="J7" s="31"/>
      <c r="K7" s="28">
        <f>SUM(O5:O5)</f>
        <v>1049184</v>
      </c>
      <c r="L7" s="4" t="s">
        <v>7</v>
      </c>
      <c r="M7" s="5"/>
      <c r="N7" s="5"/>
      <c r="O7" s="13"/>
      <c r="P7" s="5"/>
      <c r="Q7" s="6"/>
    </row>
    <row r="8" spans="1:30" ht="18.75" customHeight="1">
      <c r="A8" s="29" t="s">
        <v>24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30" ht="18.7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</row>
    <row r="10" spans="1:30" ht="18.75" customHeigh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30" ht="38.2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30" ht="20.25" customHeight="1">
      <c r="A12" s="30" t="s">
        <v>27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25"/>
      <c r="M12" s="7"/>
      <c r="N12" s="7"/>
      <c r="O12" s="7"/>
      <c r="P12" s="7"/>
      <c r="Q12" s="7"/>
    </row>
    <row r="13" spans="1:30" ht="75.75" customHeight="1">
      <c r="A13" s="30" t="s">
        <v>25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7"/>
      <c r="N13" s="7"/>
      <c r="O13" s="7"/>
      <c r="P13" s="7"/>
      <c r="Q13" s="7"/>
    </row>
    <row r="14" spans="1:30" ht="20.25" customHeight="1">
      <c r="A14" s="48" t="s">
        <v>30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</row>
    <row r="15" spans="1:30" ht="18.75">
      <c r="A15" s="49" t="s">
        <v>31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</row>
    <row r="16" spans="1:30" ht="18.7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56.25" customHeight="1">
      <c r="A17" s="7"/>
      <c r="B17" s="7"/>
      <c r="C17" s="7"/>
      <c r="D17" s="7"/>
      <c r="E17" s="50" t="s">
        <v>32</v>
      </c>
      <c r="F17" s="50"/>
      <c r="G17" s="50"/>
      <c r="H17" s="50"/>
      <c r="I17" s="50"/>
      <c r="J17" s="50"/>
      <c r="K17" s="50"/>
      <c r="L17" s="50"/>
      <c r="M17" s="7"/>
      <c r="N17" s="7"/>
      <c r="O17" s="7"/>
      <c r="P17" s="7"/>
      <c r="Q17" s="7"/>
    </row>
    <row r="18" spans="1:17" ht="18.7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8.7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8.7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8.75" customHeight="1">
      <c r="A21" s="7"/>
      <c r="B21" s="29" t="s">
        <v>15</v>
      </c>
      <c r="C21" s="29"/>
      <c r="D21" s="29"/>
      <c r="E21" s="29"/>
      <c r="F21" s="2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ht="18.75">
      <c r="A22" s="7"/>
      <c r="B22" s="10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ht="18.75">
      <c r="A23" s="7"/>
      <c r="B23" s="10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8.75">
      <c r="B24" s="11"/>
      <c r="G24" s="26"/>
    </row>
    <row r="25" spans="1:17" ht="15">
      <c r="B25" s="11"/>
    </row>
    <row r="26" spans="1:17" ht="15">
      <c r="B26" s="11"/>
    </row>
    <row r="27" spans="1:17" ht="15">
      <c r="B27" s="11"/>
    </row>
    <row r="28" spans="1:17" ht="15">
      <c r="B28" s="11"/>
    </row>
    <row r="29" spans="1:17" ht="15">
      <c r="B29" s="11"/>
    </row>
    <row r="30" spans="1:17" ht="15">
      <c r="B30" s="11"/>
    </row>
    <row r="31" spans="1:17" ht="15">
      <c r="B31" s="11"/>
    </row>
  </sheetData>
  <mergeCells count="18">
    <mergeCell ref="M1:Q1"/>
    <mergeCell ref="A2:Q2"/>
    <mergeCell ref="A3:A4"/>
    <mergeCell ref="B3:B4"/>
    <mergeCell ref="C3:C4"/>
    <mergeCell ref="D3:D4"/>
    <mergeCell ref="E3:E4"/>
    <mergeCell ref="F3:H3"/>
    <mergeCell ref="I3:K3"/>
    <mergeCell ref="L3:O3"/>
    <mergeCell ref="B21:F21"/>
    <mergeCell ref="A8:Q11"/>
    <mergeCell ref="A13:L13"/>
    <mergeCell ref="A12:K12"/>
    <mergeCell ref="A7:J7"/>
    <mergeCell ref="A14:O14"/>
    <mergeCell ref="A15:O15"/>
    <mergeCell ref="E17:L17"/>
  </mergeCells>
  <phoneticPr fontId="0" type="noConversion"/>
  <pageMargins left="0.31496062992125984" right="0.11811023622047245" top="0.15748031496062992" bottom="0.15748031496062992" header="0.31496062992125984" footer="0.31496062992125984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Прил1Расчет НМЦК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2026-10-28T08:02:11Z</dcterms:modified>
</cp:coreProperties>
</file>