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Закупки 2026-2\Бензин\КД\"/>
    </mc:Choice>
  </mc:AlternateContent>
  <bookViews>
    <workbookView xWindow="0" yWindow="0" windowWidth="20475" windowHeight="7695" tabRatio="712"/>
  </bookViews>
  <sheets>
    <sheet name="НЦЕ" sheetId="20" r:id="rId1"/>
    <sheet name="Определение Ксез" sheetId="30" state="hidden" r:id="rId2"/>
    <sheet name="Справочная информация " sheetId="19" state="hidden" r:id="rId3"/>
  </sheets>
  <definedNames>
    <definedName name="_xlnm._FilterDatabase" localSheetId="2" hidden="1">'Справочная информация '!$B$21:$G$139</definedName>
    <definedName name="_xlnm.Print_Area" localSheetId="0">НЦЕ!$A$1:$J$22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20" l="1"/>
  <c r="G14" i="20"/>
  <c r="G13" i="20"/>
  <c r="H13" i="20" l="1"/>
  <c r="H14" i="20"/>
  <c r="H15" i="20"/>
  <c r="I38" i="30" l="1"/>
  <c r="I29" i="30"/>
  <c r="I27" i="30"/>
  <c r="I25" i="30"/>
  <c r="J22" i="30"/>
  <c r="J29" i="30" s="1"/>
  <c r="F20" i="30"/>
  <c r="F19" i="30"/>
  <c r="F18" i="30"/>
  <c r="F17" i="30"/>
  <c r="F16" i="30"/>
  <c r="F15" i="30"/>
  <c r="F14" i="30"/>
  <c r="F13" i="30"/>
  <c r="F12" i="30"/>
  <c r="F11" i="30"/>
  <c r="F10" i="30"/>
  <c r="F9" i="30"/>
  <c r="C19" i="20"/>
  <c r="I15" i="20"/>
  <c r="E15" i="20"/>
  <c r="F15" i="20" s="1"/>
  <c r="I14" i="20"/>
  <c r="E14" i="20"/>
  <c r="F14" i="20" s="1"/>
  <c r="I13" i="20"/>
  <c r="E13" i="20"/>
  <c r="F13" i="20" s="1"/>
  <c r="L29" i="30" l="1"/>
  <c r="M29" i="30" s="1"/>
  <c r="N29" i="30" s="1"/>
  <c r="K29" i="30"/>
  <c r="J25" i="30"/>
  <c r="J27" i="30"/>
  <c r="J13" i="20"/>
  <c r="J14" i="20"/>
  <c r="J15" i="20"/>
  <c r="L27" i="30" l="1"/>
  <c r="K27" i="30"/>
  <c r="N27" i="30" s="1"/>
  <c r="L25" i="30"/>
  <c r="K25" i="30"/>
  <c r="N25" i="30" s="1"/>
  <c r="J16" i="20"/>
</calcChain>
</file>

<file path=xl/sharedStrings.xml><?xml version="1.0" encoding="utf-8"?>
<sst xmlns="http://schemas.openxmlformats.org/spreadsheetml/2006/main" count="246" uniqueCount="199">
  <si>
    <t xml:space="preserve"> </t>
  </si>
  <si>
    <t>https://www.fedstat.ru/indicator/31448</t>
  </si>
  <si>
    <t>ОБОСНОВАНИЕ И ОПРЕДЕЛЕНИЕ НАЧАЛЬНОЙ ЦЕНЫ ЕДИНИЦЫ ТОВАРА</t>
  </si>
  <si>
    <t>Используемый метод определения начальной цены единицы товара  (далее – НЦЕ)</t>
  </si>
  <si>
    <t xml:space="preserve">Иной метод </t>
  </si>
  <si>
    <t>Ссылка/ адрес страницы в информационно-телекоммуникационной сети «Интернет» на публикацию информации о средних потребительских ценах н топливо моторное</t>
  </si>
  <si>
    <r>
      <rPr>
        <sz val="11"/>
        <rFont val="Times New Roman"/>
        <family val="1"/>
        <charset val="204"/>
      </rPr>
      <t xml:space="preserve">Дата </t>
    </r>
    <r>
      <rPr>
        <u/>
        <sz val="11"/>
        <rFont val="Times New Roman"/>
        <family val="1"/>
        <charset val="204"/>
      </rPr>
      <t xml:space="preserve">размещения информации </t>
    </r>
    <r>
      <rPr>
        <sz val="11"/>
        <rFont val="Times New Roman"/>
        <family val="1"/>
        <charset val="204"/>
      </rPr>
      <t>о средней потребительской цене на топливо на сайте Федеральной службы государственной статистики</t>
    </r>
  </si>
  <si>
    <t>Дата начала поставки товара</t>
  </si>
  <si>
    <t>Дата окончания поставки товара</t>
  </si>
  <si>
    <t>Срок поставки товара, мес.</t>
  </si>
  <si>
    <t>Текущая ставка рефинансирования Банка России  на дату определения НЦЕ, %</t>
  </si>
  <si>
    <t>ОПРЕДЕЛЕНИЕ НЦЕ</t>
  </si>
  <si>
    <t>Наименование товара</t>
  </si>
  <si>
    <t>Единица 
измерения</t>
  </si>
  <si>
    <t>Средняя потребительская цена единицы товара (статистические данные) 
 на дату размещения информации на сайте https://rosstat.gov.ru/, 
руб.</t>
  </si>
  <si>
    <t>Срок 
поставки товара,
мес.</t>
  </si>
  <si>
    <t>ИПЦ 
(применяется пропорционально количеству месяцев поставки товара с учетом ИПЦ месяцев, следующих после месяца расчета НМЦК)</t>
  </si>
  <si>
    <t xml:space="preserve">Количество дней поставки с учетом срока оплаты*, дней </t>
  </si>
  <si>
    <r>
      <rPr>
        <sz val="11"/>
        <rFont val="Times New Roman"/>
        <family val="1"/>
        <charset val="204"/>
      </rPr>
      <t xml:space="preserve">
Коэффициент стоимости отвлечения денежных средств 
</t>
    </r>
    <r>
      <rPr>
        <b/>
        <sz val="11"/>
        <color rgb="FF000000"/>
        <rFont val="Times New Roman"/>
        <family val="1"/>
        <charset val="204"/>
      </rPr>
      <t>Ксодс</t>
    </r>
  </si>
  <si>
    <r>
      <rPr>
        <sz val="11"/>
        <rFont val="Times New Roman"/>
        <family val="1"/>
        <charset val="204"/>
      </rPr>
      <t xml:space="preserve">Коэффициент перехода 
на сезонный вид продукции
</t>
    </r>
    <r>
      <rPr>
        <b/>
        <sz val="11"/>
        <rFont val="Times New Roman"/>
        <family val="1"/>
        <charset val="204"/>
      </rPr>
      <t xml:space="preserve">Ксез
</t>
    </r>
    <r>
      <rPr>
        <sz val="11"/>
        <rFont val="Times New Roman"/>
        <family val="1"/>
        <charset val="204"/>
      </rPr>
      <t>(источнок информации - данные, предоставляемые единой межведомственной информационно-статистической системой)</t>
    </r>
    <r>
      <rPr>
        <b/>
        <sz val="11"/>
        <rFont val="Times New Roman"/>
        <family val="1"/>
        <charset val="204"/>
      </rPr>
      <t xml:space="preserve">
</t>
    </r>
  </si>
  <si>
    <r>
      <rPr>
        <b/>
        <sz val="11"/>
        <rFont val="Times New Roman"/>
        <family val="1"/>
        <charset val="204"/>
      </rPr>
      <t>НЦЕ</t>
    </r>
    <r>
      <rPr>
        <sz val="11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>(расчетное значение рыночного индикатора, определяемого путем индексации рыночного индикатора 
для последнего из имеющихся периодов 
с применением соответствующих индексов потребительских цен), 
с учетом условий поставки товара, 
в том числе сроков и объемов поставки, наличия авансирования 
и порядка расчетов за поставленный товар (доп. коэффициентов),</t>
    </r>
    <r>
      <rPr>
        <sz val="11"/>
        <rFont val="Times New Roman"/>
        <family val="1"/>
        <charset val="204"/>
      </rPr>
      <t xml:space="preserve"> 
руб.</t>
    </r>
  </si>
  <si>
    <t>Бензин автомобильный АИ-92, экологического класса не ниже К5 (розничная реализация по топливным картам)</t>
  </si>
  <si>
    <t>Литр; кубический дециметр</t>
  </si>
  <si>
    <t>Бензин автомобильный АИ-95, экологического класса не ниже К5 (розничная реализация по топливным картам)</t>
  </si>
  <si>
    <t>Начальная сумма цен единиц, руб.</t>
  </si>
  <si>
    <t>Максимальное значение цены контракта, руб.</t>
  </si>
  <si>
    <t xml:space="preserve">Дата подготовки обоснования НЦЕ: </t>
  </si>
  <si>
    <t>Определение коэффициента перехода на сезонный вид продукции (Ксез) (актуально для определения НЦЕ с 01.01.2026 по 31.12.2026)</t>
  </si>
  <si>
    <t>Коэффициент перехода на сезонный вид продукции рассчитывается как соотношение цены дизельного топлива в сезон продаж соответствующего вида топлива к цене топлива в период, аналогичный дате определения НЦЕ, на основании статистических данных предыдущего года с учетом климатических условий применения вида (марки) топлива моторного.</t>
  </si>
  <si>
    <t>Данные, предоставляемые единой межведомственной информационно-статистической системы (ЕМИСС):</t>
  </si>
  <si>
    <t>Периоды сезонности топлива (ориентировочно)</t>
  </si>
  <si>
    <t>Дизельное топливо, л</t>
  </si>
  <si>
    <t>Зимнее ДТ</t>
  </si>
  <si>
    <t>Межсезонное ДТ</t>
  </si>
  <si>
    <t>Летнее ДТ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</si>
  <si>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</si>
  <si>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</si>
  <si>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</si>
  <si>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</si>
  <si>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</si>
  <si>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</si>
  <si>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</si>
  <si>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</si>
  <si>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</si>
  <si>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</si>
  <si>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</si>
  <si>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</si>
  <si>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Дата размещения информации о средней поребительской цене на сайте Федеральной службы государственной статистики (дата определения НЦЕ)</t>
  </si>
  <si>
    <t>Вид топлива</t>
  </si>
  <si>
    <t>Сезон продаж соответствующего вида топлива</t>
  </si>
  <si>
    <t>Цена дизельного топлива в сезон продаж соответствующего вида топлива 
в предыдущем году (2025), руб.</t>
  </si>
  <si>
    <t xml:space="preserve">Период предыдущего года, аналогичный дате определения НЦЕ </t>
  </si>
  <si>
    <t>Цена дизельного топлива в период предыдущего года, аналогичный дате определения НЦЕ, руб.</t>
  </si>
  <si>
    <t>Ксез</t>
  </si>
  <si>
    <t>Примечание</t>
  </si>
  <si>
    <t>Топливо дизельное, зимнее, экологического класса не ниже К5 (розничная поставка по топливным картам), л</t>
  </si>
  <si>
    <t>ноябрь-март</t>
  </si>
  <si>
    <t>Цена в сезон продаж зимнего топлива определена как средняя потребительская цена дизельного топлива в декабре 2025 года*</t>
  </si>
  <si>
    <t>Топливо дизельное, летнее, экологического класса не ниже К5 (розничная поставка по топливным картам), л</t>
  </si>
  <si>
    <t>апрель-сентябрь</t>
  </si>
  <si>
    <t>Цена в сезон продаж летнего топлива определена как средняя потребительская цена дизельного топлива в июле 2025 года*</t>
  </si>
  <si>
    <t>Топливо дизельное, межсезонное, экологического класса не ниже К5 (розничная поставка по топливным картам), л</t>
  </si>
  <si>
    <t>март-апрель,
октябрь-ноябрь</t>
  </si>
  <si>
    <t>Цена в сезон продаж межсезонного топлива определена как средняя потребительская цена дизельного топлива в октябре 2025 года*</t>
  </si>
  <si>
    <r>
      <rPr>
        <i/>
        <sz val="18"/>
        <color rgb="FFFF0000"/>
        <rFont val="Times New Roman"/>
        <family val="1"/>
        <charset val="204"/>
      </rPr>
      <t xml:space="preserve">Ксез определяется ТОЛЬКО в случае отсутствия на дату расчета данных о цене дизельного топлива </t>
    </r>
    <r>
      <rPr>
        <i/>
        <sz val="25"/>
        <color rgb="FFFF0000"/>
        <rFont val="Times New Roman"/>
        <family val="1"/>
        <charset val="204"/>
      </rPr>
      <t xml:space="preserve">необходимой сезонности </t>
    </r>
  </si>
  <si>
    <t xml:space="preserve">* При определении Цены контракта, НЦЕ и Начальной цены с поставкой в нескольких регионах Ксез необходимо определить самостоятельно с учетом цен в соответствующих регионах.
</t>
  </si>
  <si>
    <r>
      <rPr>
        <b/>
        <sz val="26"/>
        <rFont val="Calibri"/>
        <family val="2"/>
        <charset val="204"/>
        <scheme val="minor"/>
      </rPr>
      <t xml:space="preserve">Рекомендуем заполнить (добавить) таблицы выгрузки и/или скриншоты экрана с информацией на сайтах. </t>
    </r>
    <r>
      <rPr>
        <b/>
        <sz val="26"/>
        <color rgb="FFFF0000"/>
        <rFont val="Calibri"/>
        <family val="2"/>
        <charset val="204"/>
        <scheme val="minor"/>
      </rPr>
      <t>ПРИМЕРЫ:</t>
    </r>
  </si>
  <si>
    <t>Необходимо найти информацию на дату определения цены!!!</t>
  </si>
  <si>
    <t>1. Определение средней потребительской цены топлива.
Данные, предоставляемые Федеральной службой государственной статистики:</t>
  </si>
  <si>
    <t>2. Определение текущей ставки рефинансирования Банка России на дату определения цены</t>
  </si>
  <si>
    <t xml:space="preserve">https://rosstat.gov.ru/storage/mediabank/114_23-07-2025.html
</t>
  </si>
  <si>
    <t>https://cbr.ru/hd_base/KeyRate/</t>
  </si>
  <si>
    <t>ПРИМЕР:</t>
  </si>
  <si>
    <t>В соответствии с решением Совета директоров Банка России (протокол заседания Совета директоров Банка России от 11 декабря 2015 года № 3894-у) с 1 января 2016 года значение ставки рефинансирования Банка России приравнивается к значению ключевой ставки Банка России, определённому на соответствующую дату.</t>
  </si>
  <si>
    <t>Средние потребительские цены на бензин автомобильный</t>
  </si>
  <si>
    <t>и дизельное топливо на 21 июля 2025 года</t>
  </si>
  <si>
    <t>рублей за литр</t>
  </si>
  <si>
    <t>Бензин</t>
  </si>
  <si>
    <t>В том числе</t>
  </si>
  <si>
    <t>Дизельное</t>
  </si>
  <si>
    <t>автомо-</t>
  </si>
  <si>
    <t>топливо</t>
  </si>
  <si>
    <t>бильный</t>
  </si>
  <si>
    <t>марки</t>
  </si>
  <si>
    <t>АИ-92</t>
  </si>
  <si>
    <t>АИ-95</t>
  </si>
  <si>
    <t>АИ-98</t>
  </si>
  <si>
    <t>и выше</t>
  </si>
  <si>
    <r>
      <rPr>
        <b/>
        <sz val="9"/>
        <color rgb="FF363194"/>
        <rFont val="Arial"/>
        <family val="2"/>
        <charset val="204"/>
      </rPr>
      <t>Российская Федерация</t>
    </r>
    <r>
      <rPr>
        <b/>
        <vertAlign val="superscript"/>
        <sz val="9"/>
        <color rgb="FF363194"/>
        <rFont val="Arial"/>
        <family val="2"/>
        <charset val="204"/>
      </rPr>
      <t>*</t>
    </r>
  </si>
  <si>
    <t>Центральный</t>
  </si>
  <si>
    <t>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</si>
  <si>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</si>
  <si>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</si>
  <si>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</si>
  <si>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</si>
  <si>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</si>
  <si>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</si>
  <si>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</si>
  <si>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</si>
  <si>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</si>
  <si>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</si>
  <si>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</si>
  <si>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</si>
  <si>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</si>
  <si>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</si>
  <si>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</si>
  <si>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</si>
  <si>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</si>
  <si>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</si>
  <si>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</t>
  </si>
  <si>
    <t>Республика Карелия</t>
  </si>
  <si>
    <t>Республика Коми</t>
  </si>
  <si>
    <t>Архангельская область</t>
  </si>
  <si>
    <t>в том числе:</t>
  </si>
  <si>
    <t>...</t>
  </si>
  <si>
    <t>Ненецкий авт. округ</t>
  </si>
  <si>
    <t>Архангельская область (кроме</t>
  </si>
  <si>
    <t>Ненецкого авт. округа)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</si>
  <si>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</si>
  <si>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</si>
  <si>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</si>
  <si>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</si>
  <si>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</si>
  <si>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</si>
  <si>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</si>
  <si>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</t>
  </si>
  <si>
    <t>Республика Адыгея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</si>
  <si>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</si>
  <si>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</si>
  <si>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</si>
  <si>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</si>
  <si>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</si>
  <si>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</si>
  <si>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</si>
  <si>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</si>
  <si>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</si>
  <si>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</si>
  <si>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</si>
  <si>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</si>
  <si>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</si>
  <si>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</si>
  <si>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</si>
  <si>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</t>
  </si>
  <si>
    <t>Республика Башкортостан</t>
  </si>
  <si>
    <t>Республика Марий Эл</t>
  </si>
  <si>
    <t>Республика Мордовия</t>
  </si>
  <si>
    <t>Республика Татарстан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</si>
  <si>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</si>
  <si>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</si>
  <si>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</si>
  <si>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</si>
  <si>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</si>
  <si>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</si>
  <si>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</si>
  <si>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</si>
  <si>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</si>
  <si>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</si>
  <si>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</t>
  </si>
  <si>
    <t>Курганская область</t>
  </si>
  <si>
    <t>Свердловская область</t>
  </si>
  <si>
    <t>Тюменская область</t>
  </si>
  <si>
    <t>Ханты-Мансийский</t>
  </si>
  <si>
    <t>авт. округ - Югра</t>
  </si>
  <si>
    <t>Ямало-Ненецкий авт. округ</t>
  </si>
  <si>
    <t>Тюменская область (кроме</t>
  </si>
  <si>
    <t>Ханты-Мансийского авт. округа -</t>
  </si>
  <si>
    <t>Югры и Ямало-Ненецкого авт. округа)</t>
  </si>
  <si>
    <t>Челябинская область</t>
  </si>
  <si>
    <t>Сибирский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</si>
  <si>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</si>
  <si>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</si>
  <si>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</si>
  <si>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</si>
  <si>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</si>
  <si>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</si>
  <si>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</si>
  <si>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</si>
  <si>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Омская область</t>
  </si>
  <si>
    <t>Томская область</t>
  </si>
  <si>
    <t>Дальневосточный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</si>
  <si>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</si>
  <si>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</si>
  <si>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</si>
  <si>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</si>
  <si>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</si>
  <si>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</si>
  <si>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</si>
  <si>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</si>
  <si>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</si>
  <si>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авт. область</t>
  </si>
  <si>
    <t>Чукотский авт. округ</t>
  </si>
  <si>
    <r>
      <rPr>
        <sz val="9"/>
        <color rgb="FF282A2E"/>
        <rFont val="Arial"/>
        <family val="2"/>
        <charset val="204"/>
      </rPr>
      <t>* </t>
    </r>
    <r>
      <rPr>
        <sz val="8"/>
        <color rgb="FF838383"/>
        <rFont val="Arial"/>
        <family val="2"/>
        <charset val="204"/>
      </rPr>
      <t>Средняя потребительская цена по Российской Федерации формируется как средневзвешенная величина с учетом ежегодно актуализируемой доли объема потребления бензина и дизельного топлива в субъектах Российской Федерации.</t>
    </r>
  </si>
  <si>
    <t xml:space="preserve">  </t>
  </si>
  <si>
    <r>
      <t xml:space="preserve">Средние потребительские цены (тарифы) на товары и услуги (рубль)
</t>
    </r>
    <r>
      <rPr>
        <b/>
        <sz val="20"/>
        <color rgb="FF0070C0"/>
        <rFont val="Times New Roman"/>
        <family val="1"/>
        <charset val="204"/>
      </rPr>
      <t>Регион выборки - СЗФО</t>
    </r>
  </si>
  <si>
    <t xml:space="preserve">        СЗФО*</t>
  </si>
  <si>
    <t>Топливо дизельное летнее, зимнее, межсезонное экологического класса не ниже К5 (розничная поставка по топливным картам)*</t>
  </si>
  <si>
    <r>
      <t>*в зависимости от климатических и температурных условий (в соответствии с предельной температурой фильтруемости)</t>
    </r>
    <r>
      <rPr>
        <sz val="11"/>
        <color rgb="FF000000"/>
        <rFont val="Times New Roman"/>
        <family val="1"/>
        <charset val="204"/>
      </rPr>
      <t> </t>
    </r>
  </si>
  <si>
    <t>Не применяется</t>
  </si>
  <si>
    <t>https://rosstat.gov.ru/storage/mediabank/159_14-10-2026.html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</si>
</sst>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)"/>
    <numFmt numFmtId="165" formatCode="dd\.mm\.yyyy"/>
    <numFmt numFmtId="166" formatCode="[$-419]mmmm\ yyyy;@"/>
    <numFmt numFmtId="167" formatCode="#,##0.0000"/>
  </numFmts>
  <fonts count="59" x14ac:knownFonts="1"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b/>
      <sz val="25"/>
      <color rgb="FFFF0000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20"/>
      <color rgb="FF0070C0"/>
      <name val="Calibri"/>
      <family val="2"/>
      <charset val="204"/>
      <scheme val="minor"/>
    </font>
    <font>
      <b/>
      <sz val="26"/>
      <name val="Calibri"/>
      <family val="2"/>
      <charset val="204"/>
      <scheme val="minor"/>
    </font>
    <font>
      <b/>
      <sz val="25"/>
      <name val="Calibri"/>
      <family val="2"/>
      <charset val="204"/>
      <scheme val="minor"/>
    </font>
    <font>
      <u/>
      <sz val="20"/>
      <color rgb="FF0070C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4"/>
      <color rgb="FF363194"/>
      <name val="Arial"/>
      <family val="2"/>
      <charset val="204"/>
    </font>
    <font>
      <sz val="10"/>
      <color rgb="FF282A2E"/>
      <name val="Arial"/>
      <family val="2"/>
      <charset val="204"/>
    </font>
    <font>
      <b/>
      <sz val="9"/>
      <color rgb="FF282A2E"/>
      <name val="Arial"/>
      <family val="2"/>
      <charset val="204"/>
    </font>
    <font>
      <sz val="9"/>
      <color rgb="FF282A2E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9"/>
      <color rgb="FF363194"/>
      <name val="Arial"/>
      <family val="2"/>
      <charset val="204"/>
    </font>
    <font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4" tint="-0.499984740745262"/>
      <name val="Times New Roman"/>
      <family val="1"/>
      <charset val="204"/>
    </font>
    <font>
      <u/>
      <sz val="24"/>
      <color theme="10"/>
      <name val="Times New Roman"/>
      <family val="1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sz val="20"/>
      <color indexed="18"/>
      <name val="Times New Roman"/>
      <family val="1"/>
      <charset val="204"/>
    </font>
    <font>
      <sz val="18"/>
      <color indexed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8"/>
      <color rgb="FFFF0000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CC00CC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20"/>
      <color rgb="FF0070C0"/>
      <name val="Times New Roman"/>
      <family val="1"/>
      <charset val="204"/>
    </font>
    <font>
      <sz val="10"/>
      <name val="Arial Cyr"/>
      <charset val="204"/>
    </font>
    <font>
      <sz val="10"/>
      <name val="Courier"/>
      <charset val="204"/>
    </font>
    <font>
      <b/>
      <sz val="11"/>
      <color rgb="FF000000"/>
      <name val="Times New Roman"/>
      <family val="1"/>
      <charset val="204"/>
    </font>
    <font>
      <sz val="8"/>
      <color rgb="FF838383"/>
      <name val="Arial"/>
      <family val="2"/>
      <charset val="204"/>
    </font>
    <font>
      <b/>
      <vertAlign val="superscript"/>
      <sz val="9"/>
      <color rgb="FF363194"/>
      <name val="Arial"/>
      <family val="2"/>
      <charset val="204"/>
    </font>
    <font>
      <sz val="9"/>
      <name val="Times New Roman"/>
      <family val="1"/>
      <charset val="204"/>
    </font>
    <font>
      <i/>
      <sz val="25"/>
      <color rgb="FFFF0000"/>
      <name val="Times New Roman"/>
      <family val="1"/>
      <charset val="204"/>
    </font>
    <font>
      <b/>
      <sz val="26"/>
      <color rgb="FFFF0000"/>
      <name val="Calibri"/>
      <family val="2"/>
      <charset val="204"/>
      <scheme val="minor"/>
    </font>
    <font>
      <u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47" fillId="0" borderId="0"/>
    <xf numFmtId="0" fontId="56" fillId="0" borderId="0"/>
    <xf numFmtId="164" fontId="48" fillId="0" borderId="0"/>
  </cellStyleXfs>
  <cellXfs count="19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0" fillId="2" borderId="0" xfId="0" applyFill="1" applyAlignment="1">
      <alignment vertical="top"/>
    </xf>
    <xf numFmtId="0" fontId="0" fillId="2" borderId="0" xfId="0" applyFill="1"/>
    <xf numFmtId="0" fontId="2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0" fillId="2" borderId="0" xfId="0" applyFill="1" applyBorder="1" applyAlignment="1">
      <alignment vertical="top"/>
    </xf>
    <xf numFmtId="0" fontId="9" fillId="2" borderId="0" xfId="1" applyFill="1" applyBorder="1" applyAlignment="1">
      <alignment vertical="top" wrapText="1"/>
    </xf>
    <xf numFmtId="0" fontId="9" fillId="2" borderId="0" xfId="1" applyFill="1" applyBorder="1" applyAlignment="1">
      <alignment vertical="top"/>
    </xf>
    <xf numFmtId="0" fontId="0" fillId="2" borderId="0" xfId="0" applyFill="1" applyBorder="1"/>
    <xf numFmtId="0" fontId="3" fillId="5" borderId="0" xfId="0" applyFont="1" applyFill="1" applyBorder="1" applyAlignment="1">
      <alignment horizontal="center" vertical="top"/>
    </xf>
    <xf numFmtId="0" fontId="0" fillId="5" borderId="0" xfId="0" applyFill="1" applyBorder="1"/>
    <xf numFmtId="0" fontId="3" fillId="4" borderId="0" xfId="0" applyFont="1" applyFill="1" applyBorder="1" applyAlignment="1">
      <alignment horizontal="center"/>
    </xf>
    <xf numFmtId="0" fontId="0" fillId="4" borderId="0" xfId="0" applyFill="1" applyBorder="1"/>
    <xf numFmtId="0" fontId="11" fillId="5" borderId="0" xfId="0" applyFont="1" applyFill="1" applyBorder="1" applyAlignment="1">
      <alignment horizontal="left" vertical="top" readingOrder="1"/>
    </xf>
    <xf numFmtId="0" fontId="0" fillId="5" borderId="0" xfId="0" applyFill="1" applyBorder="1" applyAlignment="1">
      <alignment horizontal="left" vertical="top" readingOrder="1"/>
    </xf>
    <xf numFmtId="0" fontId="11" fillId="3" borderId="0" xfId="0" applyFont="1" applyFill="1" applyAlignment="1">
      <alignment horizontal="left" vertical="top" readingOrder="1"/>
    </xf>
    <xf numFmtId="0" fontId="0" fillId="3" borderId="0" xfId="0" applyFill="1" applyAlignment="1">
      <alignment horizontal="left" vertical="top" readingOrder="1"/>
    </xf>
    <xf numFmtId="0" fontId="0" fillId="4" borderId="0" xfId="0" applyFill="1"/>
    <xf numFmtId="0" fontId="12" fillId="3" borderId="0" xfId="0" applyFont="1" applyFill="1" applyAlignment="1">
      <alignment horizontal="left" vertical="top" readingOrder="1"/>
    </xf>
    <xf numFmtId="0" fontId="14" fillId="5" borderId="3" xfId="0" applyFont="1" applyFill="1" applyBorder="1" applyAlignment="1">
      <alignment horizontal="center" vertical="center" readingOrder="1"/>
    </xf>
    <xf numFmtId="0" fontId="14" fillId="5" borderId="1" xfId="0" applyFont="1" applyFill="1" applyBorder="1" applyAlignment="1">
      <alignment horizontal="center" vertical="center" readingOrder="1"/>
    </xf>
    <xf numFmtId="0" fontId="14" fillId="5" borderId="5" xfId="0" applyFont="1" applyFill="1" applyBorder="1" applyAlignment="1">
      <alignment horizontal="center" vertical="center" readingOrder="1"/>
    </xf>
    <xf numFmtId="0" fontId="14" fillId="5" borderId="7" xfId="0" applyFont="1" applyFill="1" applyBorder="1" applyAlignment="1">
      <alignment horizontal="center" vertical="center" readingOrder="1"/>
    </xf>
    <xf numFmtId="0" fontId="14" fillId="5" borderId="8" xfId="0" applyFont="1" applyFill="1" applyBorder="1" applyAlignment="1">
      <alignment horizontal="center" vertical="center" readingOrder="1"/>
    </xf>
    <xf numFmtId="0" fontId="0" fillId="5" borderId="5" xfId="0" applyFill="1" applyBorder="1" applyAlignment="1">
      <alignment horizontal="center" vertical="center" readingOrder="1"/>
    </xf>
    <xf numFmtId="0" fontId="15" fillId="5" borderId="7" xfId="0" applyFont="1" applyFill="1" applyBorder="1" applyAlignment="1">
      <alignment horizontal="center" vertical="center" readingOrder="1"/>
    </xf>
    <xf numFmtId="0" fontId="15" fillId="5" borderId="9" xfId="0" applyFont="1" applyFill="1" applyBorder="1" applyAlignment="1">
      <alignment horizontal="center" vertical="center" readingOrder="1"/>
    </xf>
    <xf numFmtId="0" fontId="0" fillId="5" borderId="10" xfId="0" applyFill="1" applyBorder="1" applyAlignment="1">
      <alignment horizontal="center" vertical="center" readingOrder="1"/>
    </xf>
    <xf numFmtId="0" fontId="0" fillId="5" borderId="9" xfId="0" applyFill="1" applyBorder="1" applyAlignment="1">
      <alignment horizontal="center" vertical="center" readingOrder="1"/>
    </xf>
    <xf numFmtId="0" fontId="16" fillId="3" borderId="0" xfId="0" applyFont="1" applyFill="1" applyAlignment="1">
      <alignment horizontal="left" vertical="top" readingOrder="1"/>
    </xf>
    <xf numFmtId="0" fontId="14" fillId="3" borderId="0" xfId="0" applyFont="1" applyFill="1" applyAlignment="1">
      <alignment horizontal="left" vertical="top" readingOrder="1"/>
    </xf>
    <xf numFmtId="0" fontId="14" fillId="5" borderId="1" xfId="0" applyFont="1" applyFill="1" applyBorder="1" applyAlignment="1">
      <alignment horizontal="left" vertical="top" readingOrder="1"/>
    </xf>
    <xf numFmtId="0" fontId="14" fillId="5" borderId="0" xfId="0" applyFont="1" applyFill="1" applyBorder="1" applyAlignment="1">
      <alignment horizontal="left" vertical="top" readingOrder="1"/>
    </xf>
    <xf numFmtId="0" fontId="17" fillId="0" borderId="0" xfId="0" applyFont="1" applyProtection="1"/>
    <xf numFmtId="0" fontId="18" fillId="0" borderId="0" xfId="0" applyFont="1" applyAlignment="1" applyProtection="1">
      <alignment vertical="top"/>
    </xf>
    <xf numFmtId="0" fontId="18" fillId="0" borderId="0" xfId="0" applyFont="1" applyProtection="1"/>
    <xf numFmtId="0" fontId="18" fillId="0" borderId="0" xfId="0" applyFont="1" applyAlignment="1" applyProtection="1">
      <alignment horizontal="center" vertical="center"/>
    </xf>
    <xf numFmtId="0" fontId="18" fillId="0" borderId="0" xfId="0" applyFont="1" applyBorder="1" applyProtection="1"/>
    <xf numFmtId="0" fontId="18" fillId="0" borderId="0" xfId="0" applyFont="1" applyBorder="1" applyAlignment="1" applyProtection="1">
      <alignment vertical="top"/>
    </xf>
    <xf numFmtId="0" fontId="17" fillId="0" borderId="0" xfId="0" applyFont="1" applyAlignment="1" applyProtection="1">
      <alignment horizontal="center" vertical="center"/>
    </xf>
    <xf numFmtId="0" fontId="21" fillId="0" borderId="0" xfId="0" applyFont="1" applyAlignment="1" applyProtection="1">
      <alignment vertical="top"/>
    </xf>
    <xf numFmtId="0" fontId="18" fillId="0" borderId="0" xfId="0" applyFont="1" applyAlignment="1" applyProtection="1">
      <alignment horizontal="center" vertical="top"/>
    </xf>
    <xf numFmtId="0" fontId="17" fillId="0" borderId="0" xfId="0" applyFont="1" applyAlignment="1" applyProtection="1">
      <alignment vertical="top"/>
    </xf>
    <xf numFmtId="0" fontId="22" fillId="2" borderId="0" xfId="1" applyFont="1" applyFill="1" applyBorder="1" applyAlignment="1" applyProtection="1">
      <alignment horizontal="left" vertical="top"/>
      <protection locked="0"/>
    </xf>
    <xf numFmtId="0" fontId="18" fillId="2" borderId="0" xfId="0" applyFont="1" applyFill="1" applyAlignment="1">
      <alignment vertical="top"/>
    </xf>
    <xf numFmtId="165" fontId="18" fillId="0" borderId="0" xfId="0" applyNumberFormat="1" applyFont="1" applyProtection="1"/>
    <xf numFmtId="0" fontId="24" fillId="0" borderId="0" xfId="0" applyFont="1" applyProtection="1"/>
    <xf numFmtId="0" fontId="26" fillId="6" borderId="3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27" fillId="7" borderId="10" xfId="0" applyFont="1" applyFill="1" applyBorder="1" applyAlignment="1" applyProtection="1">
      <alignment horizontal="center" vertical="top"/>
    </xf>
    <xf numFmtId="0" fontId="27" fillId="8" borderId="10" xfId="0" applyFont="1" applyFill="1" applyBorder="1" applyAlignment="1" applyProtection="1">
      <alignment horizontal="center" vertical="top"/>
    </xf>
    <xf numFmtId="0" fontId="27" fillId="9" borderId="10" xfId="0" applyFont="1" applyFill="1" applyBorder="1" applyAlignment="1" applyProtection="1">
      <alignment horizontal="center" vertical="top"/>
    </xf>
    <xf numFmtId="166" fontId="18" fillId="0" borderId="0" xfId="0" applyNumberFormat="1" applyFont="1" applyProtection="1"/>
    <xf numFmtId="0" fontId="18" fillId="0" borderId="0" xfId="0" applyFont="1" applyAlignment="1" applyProtection="1">
      <alignment horizontal="center"/>
    </xf>
    <xf numFmtId="166" fontId="18" fillId="0" borderId="1" xfId="0" applyNumberFormat="1" applyFont="1" applyBorder="1" applyAlignment="1" applyProtection="1">
      <alignment horizontal="center" vertical="center"/>
    </xf>
    <xf numFmtId="4" fontId="18" fillId="0" borderId="1" xfId="0" applyNumberFormat="1" applyFont="1" applyBorder="1" applyAlignment="1">
      <alignment horizontal="center" vertical="top"/>
    </xf>
    <xf numFmtId="0" fontId="18" fillId="10" borderId="1" xfId="0" applyFont="1" applyFill="1" applyBorder="1" applyAlignment="1" applyProtection="1">
      <alignment horizontal="center" vertical="top"/>
    </xf>
    <xf numFmtId="0" fontId="18" fillId="0" borderId="1" xfId="0" applyFont="1" applyBorder="1" applyAlignment="1" applyProtection="1">
      <alignment horizontal="center" vertical="top"/>
    </xf>
    <xf numFmtId="0" fontId="18" fillId="11" borderId="1" xfId="0" applyFont="1" applyFill="1" applyBorder="1" applyAlignment="1" applyProtection="1">
      <alignment horizontal="center" vertical="top"/>
    </xf>
    <xf numFmtId="0" fontId="18" fillId="4" borderId="1" xfId="0" applyFont="1" applyFill="1" applyBorder="1" applyAlignment="1" applyProtection="1">
      <alignment horizontal="center" vertical="top"/>
    </xf>
    <xf numFmtId="0" fontId="18" fillId="2" borderId="1" xfId="0" applyFont="1" applyFill="1" applyBorder="1" applyAlignment="1" applyProtection="1">
      <alignment horizontal="center" vertical="top"/>
    </xf>
    <xf numFmtId="0" fontId="18" fillId="0" borderId="2" xfId="0" applyFont="1" applyBorder="1" applyAlignment="1" applyProtection="1">
      <alignment vertical="center" wrapText="1"/>
    </xf>
    <xf numFmtId="0" fontId="18" fillId="0" borderId="14" xfId="0" applyFont="1" applyBorder="1" applyAlignment="1" applyProtection="1">
      <alignment vertical="center" wrapText="1"/>
    </xf>
    <xf numFmtId="0" fontId="28" fillId="0" borderId="14" xfId="0" applyFont="1" applyBorder="1" applyAlignment="1" applyProtection="1">
      <alignment horizontal="right" vertical="center" indent="1"/>
    </xf>
    <xf numFmtId="165" fontId="18" fillId="0" borderId="2" xfId="0" applyNumberFormat="1" applyFont="1" applyBorder="1" applyAlignment="1" applyProtection="1">
      <alignment horizontal="center" vertical="center"/>
    </xf>
    <xf numFmtId="165" fontId="18" fillId="0" borderId="14" xfId="0" applyNumberFormat="1" applyFont="1" applyBorder="1" applyProtection="1"/>
    <xf numFmtId="0" fontId="18" fillId="0" borderId="14" xfId="0" applyFont="1" applyBorder="1" applyProtection="1"/>
    <xf numFmtId="0" fontId="18" fillId="0" borderId="4" xfId="0" applyFont="1" applyBorder="1" applyProtection="1"/>
    <xf numFmtId="0" fontId="18" fillId="0" borderId="5" xfId="0" applyFont="1" applyBorder="1" applyAlignment="1" applyProtection="1">
      <alignment vertical="top" wrapText="1"/>
    </xf>
    <xf numFmtId="0" fontId="18" fillId="0" borderId="0" xfId="0" applyFont="1" applyAlignment="1" applyProtection="1">
      <alignment horizontal="left" vertical="top" wrapText="1"/>
    </xf>
    <xf numFmtId="0" fontId="29" fillId="6" borderId="1" xfId="0" applyFont="1" applyFill="1" applyBorder="1" applyAlignment="1" applyProtection="1">
      <alignment horizontal="center" vertical="center"/>
    </xf>
    <xf numFmtId="0" fontId="29" fillId="6" borderId="1" xfId="0" applyFont="1" applyFill="1" applyBorder="1" applyAlignment="1" applyProtection="1">
      <alignment horizontal="center" vertical="center" wrapText="1"/>
    </xf>
    <xf numFmtId="0" fontId="29" fillId="6" borderId="2" xfId="0" applyFont="1" applyFill="1" applyBorder="1" applyAlignment="1" applyProtection="1">
      <alignment horizontal="center" vertical="center" wrapText="1"/>
    </xf>
    <xf numFmtId="0" fontId="29" fillId="6" borderId="2" xfId="0" applyFont="1" applyFill="1" applyBorder="1" applyAlignment="1" applyProtection="1">
      <alignment horizontal="center" vertical="center"/>
    </xf>
    <xf numFmtId="0" fontId="30" fillId="12" borderId="16" xfId="0" applyFont="1" applyFill="1" applyBorder="1" applyAlignment="1" applyProtection="1">
      <alignment horizontal="center" vertical="center" wrapText="1"/>
    </xf>
    <xf numFmtId="0" fontId="29" fillId="6" borderId="4" xfId="0" applyFont="1" applyFill="1" applyBorder="1" applyAlignment="1" applyProtection="1">
      <alignment horizontal="center" vertical="center" wrapText="1"/>
    </xf>
    <xf numFmtId="0" fontId="18" fillId="0" borderId="0" xfId="0" applyFont="1" applyAlignment="1" applyProtection="1">
      <alignment horizontal="left" vertical="center"/>
    </xf>
    <xf numFmtId="0" fontId="31" fillId="2" borderId="1" xfId="0" applyFont="1" applyFill="1" applyBorder="1" applyAlignment="1" applyProtection="1">
      <alignment horizontal="left" vertical="center" wrapText="1"/>
    </xf>
    <xf numFmtId="0" fontId="32" fillId="2" borderId="1" xfId="0" applyFont="1" applyFill="1" applyBorder="1" applyAlignment="1" applyProtection="1">
      <alignment horizontal="center" vertical="center" wrapText="1"/>
    </xf>
    <xf numFmtId="0" fontId="24" fillId="2" borderId="1" xfId="0" applyFont="1" applyFill="1" applyBorder="1" applyAlignment="1" applyProtection="1">
      <alignment horizontal="center" vertical="center" wrapText="1"/>
    </xf>
    <xf numFmtId="4" fontId="31" fillId="2" borderId="1" xfId="0" applyNumberFormat="1" applyFont="1" applyFill="1" applyBorder="1" applyAlignment="1" applyProtection="1">
      <alignment horizontal="center" vertical="center"/>
    </xf>
    <xf numFmtId="166" fontId="31" fillId="2" borderId="1" xfId="0" applyNumberFormat="1" applyFont="1" applyFill="1" applyBorder="1" applyAlignment="1" applyProtection="1">
      <alignment horizontal="center" vertical="center" wrapText="1"/>
    </xf>
    <xf numFmtId="2" fontId="31" fillId="2" borderId="1" xfId="0" applyNumberFormat="1" applyFont="1" applyFill="1" applyBorder="1" applyAlignment="1" applyProtection="1">
      <alignment horizontal="center" vertical="center" wrapText="1"/>
    </xf>
    <xf numFmtId="0" fontId="24" fillId="0" borderId="2" xfId="0" applyFont="1" applyBorder="1" applyAlignment="1" applyProtection="1">
      <alignment horizontal="center" vertical="center"/>
    </xf>
    <xf numFmtId="0" fontId="23" fillId="12" borderId="17" xfId="0" applyFont="1" applyFill="1" applyBorder="1" applyAlignment="1" applyProtection="1">
      <alignment horizontal="center" vertical="center"/>
    </xf>
    <xf numFmtId="0" fontId="20" fillId="0" borderId="4" xfId="0" applyFont="1" applyBorder="1" applyAlignment="1" applyProtection="1">
      <alignment horizontal="center" vertical="center" wrapText="1"/>
    </xf>
    <xf numFmtId="0" fontId="33" fillId="6" borderId="1" xfId="0" applyFont="1" applyFill="1" applyBorder="1" applyAlignment="1" applyProtection="1">
      <alignment vertical="center"/>
    </xf>
    <xf numFmtId="0" fontId="32" fillId="6" borderId="1" xfId="0" applyFont="1" applyFill="1" applyBorder="1" applyAlignment="1" applyProtection="1">
      <alignment horizontal="center" vertical="center" wrapText="1"/>
    </xf>
    <xf numFmtId="2" fontId="32" fillId="6" borderId="4" xfId="0" applyNumberFormat="1" applyFont="1" applyFill="1" applyBorder="1" applyAlignment="1" applyProtection="1">
      <alignment vertical="center" wrapText="1"/>
    </xf>
    <xf numFmtId="0" fontId="34" fillId="6" borderId="2" xfId="0" applyFont="1" applyFill="1" applyBorder="1" applyAlignment="1" applyProtection="1">
      <alignment horizontal="center" vertical="center"/>
    </xf>
    <xf numFmtId="0" fontId="23" fillId="12" borderId="17" xfId="0" applyFont="1" applyFill="1" applyBorder="1" applyAlignment="1" applyProtection="1">
      <alignment horizontal="center" vertical="center" wrapText="1"/>
    </xf>
    <xf numFmtId="0" fontId="35" fillId="6" borderId="4" xfId="0" applyFont="1" applyFill="1" applyBorder="1" applyAlignment="1" applyProtection="1">
      <alignment horizontal="center" vertical="center" wrapText="1"/>
    </xf>
    <xf numFmtId="0" fontId="23" fillId="12" borderId="18" xfId="0" applyFont="1" applyFill="1" applyBorder="1" applyAlignment="1" applyProtection="1">
      <alignment horizontal="center" vertical="center"/>
    </xf>
    <xf numFmtId="4" fontId="36" fillId="0" borderId="0" xfId="0" applyNumberFormat="1" applyFont="1" applyAlignment="1" applyProtection="1">
      <alignment horizontal="left" vertical="top" wrapText="1"/>
    </xf>
    <xf numFmtId="0" fontId="36" fillId="0" borderId="0" xfId="0" applyFont="1" applyProtection="1"/>
    <xf numFmtId="0" fontId="36" fillId="0" borderId="0" xfId="0" applyFont="1" applyAlignment="1" applyProtection="1">
      <alignment horizontal="center" vertical="center"/>
    </xf>
    <xf numFmtId="4" fontId="18" fillId="0" borderId="0" xfId="0" applyNumberFormat="1" applyFont="1" applyAlignment="1" applyProtection="1">
      <alignment horizontal="left" vertical="top" wrapText="1"/>
    </xf>
    <xf numFmtId="0" fontId="1" fillId="2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39" fillId="0" borderId="0" xfId="0" applyFont="1" applyBorder="1" applyAlignment="1" applyProtection="1">
      <alignment horizontal="centerContinuous" vertical="center"/>
    </xf>
    <xf numFmtId="4" fontId="1" fillId="0" borderId="0" xfId="0" applyNumberFormat="1" applyFont="1" applyAlignment="1" applyProtection="1">
      <alignment horizontal="centerContinuous"/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 applyProtection="1">
      <alignment horizontal="left" vertical="center" wrapText="1" indent="1"/>
    </xf>
    <xf numFmtId="165" fontId="1" fillId="0" borderId="0" xfId="0" applyNumberFormat="1" applyFont="1" applyProtection="1">
      <protection locked="0"/>
    </xf>
    <xf numFmtId="2" fontId="1" fillId="0" borderId="0" xfId="0" applyNumberFormat="1" applyFont="1" applyProtection="1">
      <protection locked="0"/>
    </xf>
    <xf numFmtId="0" fontId="41" fillId="2" borderId="1" xfId="0" applyFont="1" applyFill="1" applyBorder="1" applyAlignment="1" applyProtection="1">
      <alignment horizontal="left" vertical="center" wrapText="1" indent="1"/>
      <protection locked="0"/>
    </xf>
    <xf numFmtId="0" fontId="41" fillId="2" borderId="1" xfId="0" applyFont="1" applyFill="1" applyBorder="1" applyAlignment="1" applyProtection="1">
      <alignment horizontal="left" vertical="center" wrapText="1" indent="1"/>
    </xf>
    <xf numFmtId="0" fontId="1" fillId="0" borderId="0" xfId="0" applyFont="1" applyProtection="1"/>
    <xf numFmtId="0" fontId="39" fillId="0" borderId="12" xfId="0" applyFont="1" applyBorder="1" applyAlignment="1" applyProtection="1">
      <alignment horizontal="centerContinuous" vertical="center"/>
    </xf>
    <xf numFmtId="0" fontId="39" fillId="0" borderId="12" xfId="0" applyFont="1" applyBorder="1" applyAlignment="1" applyProtection="1">
      <alignment vertical="center"/>
    </xf>
    <xf numFmtId="0" fontId="41" fillId="6" borderId="3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Border="1" applyAlignment="1">
      <alignment horizontal="left" vertical="center" wrapText="1" indent="1"/>
    </xf>
    <xf numFmtId="0" fontId="43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4" fontId="1" fillId="0" borderId="3" xfId="0" applyNumberFormat="1" applyFont="1" applyBorder="1" applyAlignment="1" applyProtection="1">
      <alignment horizontal="center" vertical="center"/>
      <protection locked="0"/>
    </xf>
    <xf numFmtId="167" fontId="1" fillId="0" borderId="3" xfId="0" applyNumberFormat="1" applyFont="1" applyBorder="1" applyAlignment="1" applyProtection="1">
      <alignment horizontal="center" vertical="center"/>
      <protection locked="0"/>
    </xf>
    <xf numFmtId="167" fontId="1" fillId="0" borderId="3" xfId="0" applyNumberFormat="1" applyFont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 applyProtection="1">
      <alignment horizontal="center" vertical="center"/>
      <protection locked="0"/>
    </xf>
    <xf numFmtId="0" fontId="40" fillId="0" borderId="0" xfId="0" applyFont="1" applyAlignment="1" applyProtection="1">
      <alignment horizontal="center" vertical="center" wrapText="1"/>
      <protection locked="0"/>
    </xf>
    <xf numFmtId="4" fontId="44" fillId="0" borderId="1" xfId="0" applyNumberFormat="1" applyFont="1" applyBorder="1" applyAlignment="1" applyProtection="1">
      <alignment horizontal="center" vertical="center" wrapText="1"/>
    </xf>
    <xf numFmtId="4" fontId="44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</xf>
    <xf numFmtId="165" fontId="1" fillId="2" borderId="0" xfId="0" applyNumberFormat="1" applyFont="1" applyFill="1" applyAlignment="1" applyProtection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1" fillId="0" borderId="0" xfId="0" applyFont="1" applyAlignment="1" applyProtection="1">
      <alignment vertical="center"/>
    </xf>
    <xf numFmtId="0" fontId="41" fillId="0" borderId="0" xfId="0" applyFont="1" applyAlignment="1" applyProtection="1">
      <alignment vertical="center"/>
      <protection locked="0"/>
    </xf>
    <xf numFmtId="0" fontId="45" fillId="0" borderId="0" xfId="0" applyFont="1"/>
    <xf numFmtId="0" fontId="41" fillId="0" borderId="0" xfId="0" applyFont="1" applyProtection="1">
      <protection locked="0"/>
    </xf>
    <xf numFmtId="0" fontId="41" fillId="0" borderId="0" xfId="0" applyFont="1" applyAlignment="1">
      <alignment horizontal="left" vertical="center"/>
    </xf>
    <xf numFmtId="0" fontId="41" fillId="0" borderId="0" xfId="0" applyFont="1" applyFill="1"/>
    <xf numFmtId="0" fontId="1" fillId="0" borderId="0" xfId="0" applyFont="1" applyAlignment="1">
      <alignment horizontal="left" vertical="center"/>
    </xf>
    <xf numFmtId="0" fontId="57" fillId="0" borderId="0" xfId="0" applyFont="1" applyAlignment="1">
      <alignment horizontal="justify" vertical="center"/>
    </xf>
    <xf numFmtId="0" fontId="42" fillId="0" borderId="15" xfId="0" applyFont="1" applyBorder="1" applyAlignment="1" applyProtection="1">
      <alignment horizontal="right" vertical="top" textRotation="180" wrapText="1"/>
      <protection locked="0"/>
    </xf>
    <xf numFmtId="165" fontId="1" fillId="0" borderId="1" xfId="0" applyNumberFormat="1" applyFont="1" applyBorder="1" applyAlignment="1" applyProtection="1">
      <alignment horizontal="left" vertical="center" wrapText="1" indent="1"/>
    </xf>
    <xf numFmtId="4" fontId="1" fillId="0" borderId="1" xfId="0" applyNumberFormat="1" applyFont="1" applyBorder="1" applyAlignment="1" applyProtection="1">
      <alignment horizontal="left" vertical="center" wrapText="1" indent="1"/>
    </xf>
    <xf numFmtId="4" fontId="1" fillId="0" borderId="1" xfId="0" applyNumberFormat="1" applyFont="1" applyBorder="1" applyAlignment="1" applyProtection="1">
      <alignment horizontal="left" vertical="center" indent="1"/>
      <protection locked="0"/>
    </xf>
    <xf numFmtId="0" fontId="44" fillId="0" borderId="1" xfId="0" applyFont="1" applyBorder="1" applyAlignment="1" applyProtection="1">
      <alignment horizontal="right" vertical="center" wrapText="1" indent="2"/>
    </xf>
    <xf numFmtId="0" fontId="1" fillId="0" borderId="1" xfId="0" applyFont="1" applyBorder="1" applyAlignment="1" applyProtection="1">
      <alignment horizontal="left" vertical="center" wrapText="1" indent="1"/>
    </xf>
    <xf numFmtId="0" fontId="9" fillId="2" borderId="1" xfId="1" applyFill="1" applyBorder="1" applyAlignment="1" applyProtection="1">
      <alignment horizontal="left" vertical="center" wrapText="1" indent="1"/>
      <protection locked="0"/>
    </xf>
    <xf numFmtId="0" fontId="40" fillId="2" borderId="1" xfId="0" applyFont="1" applyFill="1" applyBorder="1" applyAlignment="1" applyProtection="1">
      <alignment horizontal="left" vertical="center" wrapText="1" indent="1"/>
      <protection locked="0"/>
    </xf>
    <xf numFmtId="165" fontId="1" fillId="2" borderId="1" xfId="0" applyNumberFormat="1" applyFont="1" applyFill="1" applyBorder="1" applyAlignment="1" applyProtection="1">
      <alignment horizontal="left" vertical="center" wrapText="1" indent="1"/>
    </xf>
    <xf numFmtId="0" fontId="38" fillId="0" borderId="0" xfId="0" applyFont="1" applyAlignment="1" applyProtection="1">
      <alignment horizontal="left" vertical="top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18" fillId="0" borderId="7" xfId="0" applyFont="1" applyBorder="1" applyAlignment="1" applyProtection="1">
      <alignment horizontal="center" vertical="top" wrapText="1"/>
    </xf>
    <xf numFmtId="0" fontId="18" fillId="0" borderId="15" xfId="0" applyFont="1" applyBorder="1" applyAlignment="1" applyProtection="1">
      <alignment horizontal="center" vertical="top" wrapText="1"/>
    </xf>
    <xf numFmtId="0" fontId="29" fillId="6" borderId="8" xfId="0" applyFont="1" applyFill="1" applyBorder="1" applyAlignment="1" applyProtection="1">
      <alignment horizontal="center" vertical="center" wrapText="1"/>
    </xf>
    <xf numFmtId="0" fontId="29" fillId="6" borderId="6" xfId="0" applyFont="1" applyFill="1" applyBorder="1" applyAlignment="1" applyProtection="1">
      <alignment horizontal="center" vertical="center" wrapText="1"/>
    </xf>
    <xf numFmtId="0" fontId="34" fillId="6" borderId="8" xfId="0" applyFont="1" applyFill="1" applyBorder="1" applyAlignment="1" applyProtection="1">
      <alignment horizontal="center" vertical="center" wrapText="1"/>
    </xf>
    <xf numFmtId="0" fontId="34" fillId="6" borderId="6" xfId="0" applyFont="1" applyFill="1" applyBorder="1" applyAlignment="1" applyProtection="1">
      <alignment horizontal="center" vertical="center" wrapText="1"/>
    </xf>
    <xf numFmtId="0" fontId="37" fillId="0" borderId="0" xfId="0" applyFont="1" applyBorder="1" applyAlignment="1" applyProtection="1">
      <alignment horizontal="left" vertical="top"/>
    </xf>
    <xf numFmtId="0" fontId="19" fillId="0" borderId="0" xfId="0" applyFont="1" applyBorder="1" applyAlignment="1" applyProtection="1">
      <alignment horizontal="left" vertical="top"/>
    </xf>
    <xf numFmtId="0" fontId="20" fillId="0" borderId="0" xfId="0" applyFont="1" applyBorder="1" applyAlignment="1" applyProtection="1">
      <alignment horizontal="left" vertical="top" wrapText="1"/>
    </xf>
    <xf numFmtId="0" fontId="17" fillId="0" borderId="0" xfId="0" applyFont="1" applyAlignment="1" applyProtection="1">
      <alignment horizontal="center" vertical="center" wrapText="1"/>
    </xf>
    <xf numFmtId="0" fontId="23" fillId="2" borderId="2" xfId="0" applyFont="1" applyFill="1" applyBorder="1" applyAlignment="1">
      <alignment horizontal="center" vertical="top" wrapText="1"/>
    </xf>
    <xf numFmtId="0" fontId="23" fillId="2" borderId="4" xfId="0" applyFont="1" applyFill="1" applyBorder="1" applyAlignment="1">
      <alignment horizontal="center" vertical="top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readingOrder="1"/>
    </xf>
    <xf numFmtId="0" fontId="14" fillId="5" borderId="1" xfId="0" applyFont="1" applyFill="1" applyBorder="1" applyAlignment="1">
      <alignment horizontal="center" vertical="center" readingOrder="1"/>
    </xf>
    <xf numFmtId="0" fontId="14" fillId="5" borderId="2" xfId="0" applyFont="1" applyFill="1" applyBorder="1" applyAlignment="1">
      <alignment horizontal="center" vertical="center" readingOrder="1"/>
    </xf>
    <xf numFmtId="0" fontId="14" fillId="5" borderId="6" xfId="0" applyFont="1" applyFill="1" applyBorder="1" applyAlignment="1">
      <alignment horizontal="center" vertical="center" readingOrder="1"/>
    </xf>
    <xf numFmtId="0" fontId="16" fillId="3" borderId="0" xfId="0" applyFont="1" applyFill="1" applyAlignment="1">
      <alignment horizontal="left" vertical="top" readingOrder="1"/>
    </xf>
    <xf numFmtId="0" fontId="14" fillId="3" borderId="0" xfId="0" applyFont="1" applyFill="1" applyAlignment="1">
      <alignment horizontal="left" vertical="top" readingOrder="1"/>
    </xf>
    <xf numFmtId="0" fontId="14" fillId="5" borderId="0" xfId="0" applyFont="1" applyFill="1" applyBorder="1" applyAlignment="1">
      <alignment horizontal="left" vertical="top" readingOrder="1"/>
    </xf>
    <xf numFmtId="0" fontId="10" fillId="4" borderId="0" xfId="0" applyFont="1" applyFill="1" applyBorder="1" applyAlignment="1">
      <alignment horizontal="left" vertical="center" wrapText="1"/>
    </xf>
    <xf numFmtId="0" fontId="14" fillId="5" borderId="0" xfId="0" applyFont="1" applyFill="1" applyBorder="1" applyAlignment="1">
      <alignment horizontal="left" vertical="top" wrapText="1" readingOrder="1"/>
    </xf>
    <xf numFmtId="0" fontId="13" fillId="5" borderId="2" xfId="0" applyFont="1" applyFill="1" applyBorder="1" applyAlignment="1">
      <alignment horizontal="left" vertical="top" readingOrder="1"/>
    </xf>
    <xf numFmtId="0" fontId="3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8" fillId="3" borderId="0" xfId="1" applyFont="1" applyFill="1" applyBorder="1" applyAlignment="1">
      <alignment horizontal="left" vertical="top" wrapText="1"/>
    </xf>
    <xf numFmtId="0" fontId="8" fillId="4" borderId="0" xfId="1" applyFont="1" applyFill="1" applyBorder="1" applyAlignment="1">
      <alignment horizontal="left" vertical="top" wrapText="1"/>
    </xf>
  </cellXfs>
  <cellStyles count="5">
    <cellStyle name="Гиперссылка" xfId="1" builtinId="8"/>
    <cellStyle name="Обычный" xfId="0" builtinId="0"/>
    <cellStyle name="Обычный 100" xfId="2"/>
    <cellStyle name="Обычный 2 3" xfId="3"/>
    <cellStyle name="Обычный 4" xfId="4"/>
  </cellStyles>
  <dxfs count="1">
    <dxf>
      <font>
        <strike val="0"/>
        <color rgb="FFFF0000"/>
      </font>
    </dxf>
  </dxfs>
  <tableStyles count="0" defaultTableStyle="TableStyleMedium2" defaultPivotStyle="PivotStyleLight16"/>
  <colors>
    <mruColors>
      <color rgb="FFCC00CC"/>
      <color rgb="FFFFFFCC"/>
      <color rgb="FFF7FFEF"/>
      <color rgb="FFFFFF99"/>
      <color rgb="FF25C6FF"/>
      <color rgb="FFFFFFE5"/>
      <color rgb="FFFDFDBB"/>
      <color rgb="FFE5FBFF"/>
      <color rgb="FFFFF9E7"/>
      <color rgb="FFF6FA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13572</xdr:colOff>
      <xdr:row>5</xdr:row>
      <xdr:rowOff>682625</xdr:rowOff>
    </xdr:from>
    <xdr:to>
      <xdr:col>5</xdr:col>
      <xdr:colOff>5131999</xdr:colOff>
      <xdr:row>19</xdr:row>
      <xdr:rowOff>201336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8985" y="3313430"/>
          <a:ext cx="5118100" cy="4159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111125</xdr:colOff>
      <xdr:row>14</xdr:row>
      <xdr:rowOff>49893</xdr:rowOff>
    </xdr:from>
    <xdr:to>
      <xdr:col>4</xdr:col>
      <xdr:colOff>955675</xdr:colOff>
      <xdr:row>19</xdr:row>
      <xdr:rowOff>56261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1485" y="6593205"/>
          <a:ext cx="4532630" cy="958850"/>
        </a:xfrm>
        <a:prstGeom prst="rect">
          <a:avLst/>
        </a:prstGeom>
      </xdr:spPr>
    </xdr:pic>
    <xdr:clientData/>
  </xdr:twoCellAnchor>
  <xdr:twoCellAnchor editAs="oneCell">
    <xdr:from>
      <xdr:col>1</xdr:col>
      <xdr:colOff>123221</xdr:colOff>
      <xdr:row>5</xdr:row>
      <xdr:rowOff>395742</xdr:rowOff>
    </xdr:from>
    <xdr:to>
      <xdr:col>6</xdr:col>
      <xdr:colOff>704326</xdr:colOff>
      <xdr:row>13</xdr:row>
      <xdr:rowOff>134561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3550" y="3491230"/>
          <a:ext cx="6727825" cy="2995930"/>
        </a:xfrm>
        <a:prstGeom prst="rect">
          <a:avLst/>
        </a:prstGeom>
      </xdr:spPr>
    </xdr:pic>
    <xdr:clientData/>
  </xdr:twoCellAnchor>
  <xdr:twoCellAnchor editAs="oneCell">
    <xdr:from>
      <xdr:col>8</xdr:col>
      <xdr:colOff>102007</xdr:colOff>
      <xdr:row>7</xdr:row>
      <xdr:rowOff>21166</xdr:rowOff>
    </xdr:from>
    <xdr:to>
      <xdr:col>9</xdr:col>
      <xdr:colOff>7334250</xdr:colOff>
      <xdr:row>141</xdr:row>
      <xdr:rowOff>8874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58480" y="5154930"/>
          <a:ext cx="8625205" cy="4711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osstat.gov.ru/storage/mediabank/159_14-10-2026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fedstat.ru/indicator/31448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cbr.ru/hd_base/KeyRate/" TargetMode="External"/><Relationship Id="rId1" Type="http://schemas.openxmlformats.org/officeDocument/2006/relationships/hyperlink" Target="https://rosstat.gov.ru/storage/mediabank/114_23-07-202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2"/>
  <sheetViews>
    <sheetView tabSelected="1" view="pageBreakPreview" topLeftCell="A7" zoomScaleNormal="50" zoomScaleSheetLayoutView="100" workbookViewId="0">
      <selection activeCell="B16" sqref="B16:I16"/>
    </sheetView>
  </sheetViews>
  <sheetFormatPr defaultColWidth="9.140625" defaultRowHeight="15" x14ac:dyDescent="0.25"/>
  <cols>
    <col min="1" max="1" width="4.5703125" style="109" customWidth="1"/>
    <col min="2" max="2" width="66.85546875" style="110" customWidth="1"/>
    <col min="3" max="8" width="22.42578125" style="110" customWidth="1"/>
    <col min="9" max="9" width="33.7109375" style="110" customWidth="1"/>
    <col min="10" max="10" width="33.140625" style="110" customWidth="1"/>
    <col min="11" max="16" width="22.140625" style="110" customWidth="1"/>
    <col min="17" max="17" width="22.140625" style="110" hidden="1" customWidth="1"/>
    <col min="18" max="19" width="9.140625" style="110" hidden="1" customWidth="1"/>
    <col min="20" max="20" width="11.28515625" style="110" hidden="1" customWidth="1"/>
    <col min="21" max="24" width="9.140625" style="110" hidden="1" customWidth="1"/>
    <col min="25" max="25" width="14.42578125" style="110" hidden="1" customWidth="1"/>
    <col min="26" max="26" width="15.140625" style="110" hidden="1" customWidth="1"/>
    <col min="27" max="27" width="22.7109375" style="110" hidden="1" customWidth="1"/>
    <col min="28" max="31" width="15.140625" style="110" hidden="1" customWidth="1"/>
    <col min="32" max="33" width="9.140625" style="110" hidden="1" customWidth="1"/>
    <col min="34" max="34" width="9.140625" style="110" customWidth="1"/>
    <col min="35" max="16384" width="9.140625" style="110"/>
  </cols>
  <sheetData>
    <row r="1" spans="1:17" ht="12.75" customHeight="1" x14ac:dyDescent="0.25">
      <c r="A1" s="110" t="s">
        <v>0</v>
      </c>
    </row>
    <row r="2" spans="1:17" ht="30.75" customHeight="1" x14ac:dyDescent="0.25">
      <c r="A2" s="110"/>
      <c r="B2" s="111" t="s">
        <v>2</v>
      </c>
      <c r="C2" s="111"/>
      <c r="D2" s="111"/>
      <c r="E2" s="111"/>
      <c r="F2" s="111"/>
      <c r="G2" s="112"/>
      <c r="H2" s="112"/>
      <c r="I2" s="112"/>
      <c r="J2" s="113"/>
    </row>
    <row r="3" spans="1:17" ht="54.75" customHeight="1" x14ac:dyDescent="0.25">
      <c r="B3" s="114" t="s">
        <v>3</v>
      </c>
      <c r="C3" s="151" t="s">
        <v>4</v>
      </c>
      <c r="D3" s="151"/>
      <c r="E3" s="151"/>
      <c r="F3" s="151"/>
      <c r="G3" s="151"/>
      <c r="H3" s="151"/>
      <c r="I3" s="151"/>
      <c r="J3" s="113"/>
    </row>
    <row r="4" spans="1:17" ht="47.25" customHeight="1" x14ac:dyDescent="0.25">
      <c r="B4" s="114" t="s">
        <v>5</v>
      </c>
      <c r="C4" s="152" t="s">
        <v>198</v>
      </c>
      <c r="D4" s="153"/>
      <c r="E4" s="153"/>
      <c r="F4" s="153"/>
      <c r="G4" s="153"/>
      <c r="H4" s="153"/>
      <c r="I4" s="153"/>
      <c r="K4" s="116"/>
      <c r="L4" s="116"/>
      <c r="M4" s="116"/>
      <c r="N4" s="116"/>
      <c r="O4" s="116"/>
      <c r="P4" s="116"/>
      <c r="Q4" s="116"/>
    </row>
    <row r="5" spans="1:17" ht="42.75" customHeight="1" x14ac:dyDescent="0.25">
      <c r="B5" s="114" t="s">
        <v>6</v>
      </c>
      <c r="C5" s="154">
        <v>46316</v>
      </c>
      <c r="D5" s="154"/>
      <c r="E5" s="154"/>
      <c r="F5" s="154"/>
      <c r="G5" s="154"/>
      <c r="H5" s="154"/>
      <c r="I5" s="154"/>
      <c r="K5" s="115"/>
      <c r="L5" s="115"/>
      <c r="M5" s="115"/>
      <c r="N5" s="115"/>
      <c r="O5" s="115"/>
    </row>
    <row r="6" spans="1:17" ht="27" customHeight="1" x14ac:dyDescent="0.25">
      <c r="B6" s="117" t="s">
        <v>7</v>
      </c>
      <c r="C6" s="147">
        <v>46388</v>
      </c>
      <c r="D6" s="147"/>
      <c r="E6" s="147"/>
      <c r="F6" s="147"/>
      <c r="G6" s="147"/>
      <c r="H6" s="147"/>
      <c r="I6" s="147"/>
    </row>
    <row r="7" spans="1:17" ht="27" customHeight="1" x14ac:dyDescent="0.25">
      <c r="B7" s="118" t="s">
        <v>8</v>
      </c>
      <c r="C7" s="147">
        <v>46752</v>
      </c>
      <c r="D7" s="147"/>
      <c r="E7" s="147"/>
      <c r="F7" s="147"/>
      <c r="G7" s="147"/>
      <c r="H7" s="147"/>
      <c r="I7" s="147"/>
    </row>
    <row r="8" spans="1:17" ht="27" customHeight="1" x14ac:dyDescent="0.25">
      <c r="B8" s="118" t="s">
        <v>9</v>
      </c>
      <c r="C8" s="148">
        <v>12</v>
      </c>
      <c r="D8" s="148"/>
      <c r="E8" s="148"/>
      <c r="F8" s="148"/>
      <c r="G8" s="148"/>
      <c r="H8" s="148"/>
      <c r="I8" s="148"/>
    </row>
    <row r="9" spans="1:17" ht="42" customHeight="1" x14ac:dyDescent="0.25">
      <c r="B9" s="118" t="s">
        <v>10</v>
      </c>
      <c r="C9" s="149">
        <v>14</v>
      </c>
      <c r="D9" s="149"/>
      <c r="E9" s="149"/>
      <c r="F9" s="149"/>
      <c r="G9" s="149"/>
      <c r="H9" s="149"/>
      <c r="I9" s="149"/>
    </row>
    <row r="10" spans="1:17" x14ac:dyDescent="0.25">
      <c r="B10" s="119"/>
      <c r="C10" s="119"/>
      <c r="D10" s="119"/>
      <c r="E10" s="119"/>
      <c r="F10" s="119"/>
      <c r="G10" s="119"/>
      <c r="H10" s="119"/>
      <c r="I10" s="119"/>
      <c r="J10" s="119"/>
    </row>
    <row r="11" spans="1:17" ht="24" customHeight="1" x14ac:dyDescent="0.25">
      <c r="A11" s="110"/>
      <c r="B11" s="120" t="s">
        <v>11</v>
      </c>
      <c r="C11" s="120"/>
      <c r="D11" s="120"/>
      <c r="E11" s="120"/>
      <c r="F11" s="120"/>
      <c r="G11" s="120"/>
      <c r="H11" s="120"/>
      <c r="I11" s="120"/>
      <c r="J11" s="121"/>
    </row>
    <row r="12" spans="1:17" ht="186" customHeight="1" x14ac:dyDescent="0.25">
      <c r="A12" s="110"/>
      <c r="B12" s="122" t="s">
        <v>12</v>
      </c>
      <c r="C12" s="123" t="s">
        <v>13</v>
      </c>
      <c r="D12" s="123" t="s">
        <v>14</v>
      </c>
      <c r="E12" s="123" t="s">
        <v>15</v>
      </c>
      <c r="F12" s="123" t="s">
        <v>16</v>
      </c>
      <c r="G12" s="123" t="s">
        <v>17</v>
      </c>
      <c r="H12" s="123" t="s">
        <v>18</v>
      </c>
      <c r="I12" s="123" t="s">
        <v>19</v>
      </c>
      <c r="J12" s="123" t="s">
        <v>20</v>
      </c>
    </row>
    <row r="13" spans="1:17" ht="58.5" customHeight="1" x14ac:dyDescent="0.25">
      <c r="A13" s="146"/>
      <c r="B13" s="124" t="s">
        <v>21</v>
      </c>
      <c r="C13" s="125" t="s">
        <v>22</v>
      </c>
      <c r="D13" s="126">
        <v>68.83</v>
      </c>
      <c r="E13" s="126">
        <f>$C$8</f>
        <v>12</v>
      </c>
      <c r="F13" s="127">
        <f>(104-100)/12*(E13+DATEDIF($C$5,$C$6,"M"))/100+1</f>
        <v>1.0466666666666666</v>
      </c>
      <c r="G13" s="128">
        <f>IF($C$9="Не применяется","Ксодс не применяется",DATEDIF($C$6,$C$7,"D")+1+17)</f>
        <v>382</v>
      </c>
      <c r="H13" s="129">
        <f>IF(ISNUMBER($C$9),(($C$9/100)/365*G13+1),"Не применяется")</f>
        <v>1.1465205479452054</v>
      </c>
      <c r="I13" s="130" t="str">
        <f>IF(B13="Топливо дизельное, ЗИМНЕЕ, экологического класса не ниже К5 (розничная поставка по топливным картам), л",'Определение Ксез'!$M$25,IF(B13="Топливо дизельное, ЛЕТНЕЕ, экологического класса не ниже К5 (розничная поставка по топливным картам), л",'Определение Ксез'!$M$27,IF(B13="Топливо дизельное, МЕЖСЕЗОННОЕ, экологического класса не ниже К5 (розничная поставка по топливным картам), л",'Определение Ксез'!$M$29,"Не применяется")))</f>
        <v>Не применяется</v>
      </c>
      <c r="J13" s="131">
        <f>ROUND(D13*F13*(IF(ISNUMBER(H13),H13,1))*(IF(ISNUMBER(I13),I13,1)),2)</f>
        <v>82.6</v>
      </c>
      <c r="K13" s="132" t="s">
        <v>0</v>
      </c>
      <c r="L13" s="132"/>
      <c r="M13" s="132"/>
      <c r="N13" s="132"/>
      <c r="O13" s="132"/>
      <c r="P13" s="132"/>
      <c r="Q13" s="132"/>
    </row>
    <row r="14" spans="1:17" ht="42.75" customHeight="1" x14ac:dyDescent="0.25">
      <c r="A14" s="146"/>
      <c r="B14" s="124" t="s">
        <v>23</v>
      </c>
      <c r="C14" s="125" t="s">
        <v>22</v>
      </c>
      <c r="D14" s="126">
        <v>73.98</v>
      </c>
      <c r="E14" s="126">
        <f>$C$8</f>
        <v>12</v>
      </c>
      <c r="F14" s="127">
        <f t="shared" ref="F14:F15" si="0">(104-100)/12*(E14+DATEDIF($C$5,$C$6,"M"))/100+1</f>
        <v>1.0466666666666666</v>
      </c>
      <c r="G14" s="128">
        <f>IF($C$9="Не применяется","Ксодс не применяется",DATEDIF($C$6,$C$7,"D")+1+17)</f>
        <v>382</v>
      </c>
      <c r="H14" s="129">
        <f>IF(ISNUMBER($C$9),(($C$9/100)/365*G14+1),"Не применяется")</f>
        <v>1.1465205479452054</v>
      </c>
      <c r="I14" s="130" t="str">
        <f>IF(B14="Топливо дизельное, ЗИМНЕЕ, экологического класса не ниже К5 (розничная поставка по топливным картам), л",'Определение Ксез'!$M$25,IF(B14="Топливо дизельное, ЛЕТНЕЕ, экологического класса не ниже К5 (розничная поставка по топливным картам), л",'Определение Ксез'!$M$27,IF(B14="Топливо дизельное, МЕЖСЕЗОННОЕ, экологического класса не ниже К5 (розничная поставка по топливным картам), л",'Определение Ксез'!$M$29,"Не применяется")))</f>
        <v>Не применяется</v>
      </c>
      <c r="J14" s="131">
        <f>ROUND(D14*F14*(IF(ISNUMBER(H14),H14,1))*(IF(ISNUMBER(I14),I14,1)),2)</f>
        <v>88.78</v>
      </c>
      <c r="K14" s="132"/>
      <c r="L14" s="132"/>
      <c r="M14" s="132"/>
      <c r="N14" s="132"/>
      <c r="O14" s="132"/>
      <c r="P14" s="132"/>
      <c r="Q14" s="132"/>
    </row>
    <row r="15" spans="1:17" ht="42.75" customHeight="1" x14ac:dyDescent="0.25">
      <c r="A15" s="146"/>
      <c r="B15" s="124" t="s">
        <v>195</v>
      </c>
      <c r="C15" s="125" t="s">
        <v>22</v>
      </c>
      <c r="D15" s="126">
        <v>84.13</v>
      </c>
      <c r="E15" s="126">
        <f t="shared" ref="E15" si="1">$C$8</f>
        <v>12</v>
      </c>
      <c r="F15" s="127">
        <f t="shared" si="0"/>
        <v>1.0466666666666666</v>
      </c>
      <c r="G15" s="128">
        <f>IF($C$9="Не применяется","Ксодс не применяется",DATEDIF($C$6,$C$7,"D")+1+17)</f>
        <v>382</v>
      </c>
      <c r="H15" s="129">
        <f>IF(ISNUMBER($C$9),(($C$9/100)/365*G15+1),"Не применяется")</f>
        <v>1.1465205479452054</v>
      </c>
      <c r="I15" s="130" t="str">
        <f>IF(B15="Топливо дизельное, ЗИМНЕЕ, экологического класса не ниже К5 (розничная поставка по топливным картам), л",'Определение Ксез'!$M$25,IF(B15="Топливо дизельное, ЛЕТНЕЕ, экологического класса не ниже К5 (розничная поставка по топливным картам), л",'Определение Ксез'!$M$27,IF(B15="Топливо дизельное, МЕЖСЕЗОННОЕ, экологического класса не ниже К5 (розничная поставка по топливным картам), л",'Определение Ксез'!$M$29,"Не применяется")))</f>
        <v>Не применяется</v>
      </c>
      <c r="J15" s="131">
        <f>ROUND(D15*F15*(IF(ISNUMBER(H15),H15,1))*(IF(ISNUMBER(I15),I15,1)),2)</f>
        <v>100.96</v>
      </c>
      <c r="K15" s="132"/>
      <c r="L15" s="132"/>
      <c r="M15" s="132"/>
      <c r="N15" s="132"/>
      <c r="O15" s="132"/>
      <c r="P15" s="132"/>
      <c r="Q15" s="132"/>
    </row>
    <row r="16" spans="1:17" ht="27.75" customHeight="1" x14ac:dyDescent="0.25">
      <c r="A16" s="110"/>
      <c r="B16" s="150" t="s">
        <v>24</v>
      </c>
      <c r="C16" s="150"/>
      <c r="D16" s="150"/>
      <c r="E16" s="150"/>
      <c r="F16" s="150"/>
      <c r="G16" s="150"/>
      <c r="H16" s="150"/>
      <c r="I16" s="150"/>
      <c r="J16" s="133">
        <f>SUM(J13:J15)</f>
        <v>272.33999999999997</v>
      </c>
      <c r="K16" s="132"/>
      <c r="L16" s="132"/>
      <c r="M16" s="132"/>
      <c r="N16" s="132"/>
      <c r="O16" s="132"/>
      <c r="P16" s="132"/>
      <c r="Q16" s="132"/>
    </row>
    <row r="17" spans="1:17" ht="27.75" customHeight="1" x14ac:dyDescent="0.25">
      <c r="A17" s="110"/>
      <c r="B17" s="150" t="s">
        <v>25</v>
      </c>
      <c r="C17" s="150"/>
      <c r="D17" s="150"/>
      <c r="E17" s="150"/>
      <c r="F17" s="150"/>
      <c r="G17" s="150"/>
      <c r="H17" s="150"/>
      <c r="I17" s="150"/>
      <c r="J17" s="134">
        <v>4200000</v>
      </c>
      <c r="K17" s="132"/>
      <c r="L17" s="132"/>
      <c r="M17" s="132"/>
      <c r="N17" s="132"/>
      <c r="O17" s="132"/>
      <c r="P17" s="132"/>
      <c r="Q17" s="132"/>
    </row>
    <row r="18" spans="1:17" x14ac:dyDescent="0.25">
      <c r="B18" s="119"/>
      <c r="C18" s="119"/>
      <c r="D18" s="119"/>
      <c r="E18" s="119"/>
      <c r="F18" s="119"/>
      <c r="G18" s="119"/>
      <c r="H18" s="119"/>
      <c r="I18" s="119"/>
      <c r="J18" s="119"/>
    </row>
    <row r="19" spans="1:17" x14ac:dyDescent="0.25">
      <c r="A19" s="110"/>
      <c r="B19" s="135" t="s">
        <v>26</v>
      </c>
      <c r="C19" s="136">
        <f>C5</f>
        <v>46316</v>
      </c>
      <c r="D19" s="137"/>
      <c r="E19" s="137"/>
      <c r="F19" s="138"/>
      <c r="G19" s="138"/>
      <c r="H19" s="138"/>
      <c r="I19" s="138"/>
      <c r="J19" s="138"/>
    </row>
    <row r="20" spans="1:17" x14ac:dyDescent="0.25">
      <c r="A20" s="110"/>
      <c r="B20" s="137"/>
      <c r="C20" s="137"/>
      <c r="D20" s="137"/>
      <c r="E20" s="137"/>
      <c r="F20" s="139"/>
      <c r="G20" s="139"/>
      <c r="H20" s="139"/>
      <c r="I20" s="139"/>
      <c r="J20" s="139"/>
    </row>
    <row r="21" spans="1:17" ht="30" x14ac:dyDescent="0.25">
      <c r="A21" s="110"/>
      <c r="B21" s="145" t="s">
        <v>196</v>
      </c>
      <c r="C21" s="140"/>
      <c r="D21" s="140"/>
      <c r="E21" s="137"/>
      <c r="F21" s="141"/>
      <c r="G21" s="141"/>
      <c r="H21" s="141"/>
      <c r="I21" s="141"/>
      <c r="J21" s="141"/>
    </row>
    <row r="22" spans="1:17" x14ac:dyDescent="0.25">
      <c r="A22" s="110"/>
      <c r="B22" s="142"/>
      <c r="C22" s="143"/>
      <c r="D22" s="144"/>
      <c r="E22" s="137"/>
      <c r="F22" s="139"/>
      <c r="G22" s="139"/>
      <c r="H22" s="139"/>
      <c r="I22" s="139"/>
      <c r="J22" s="139"/>
    </row>
  </sheetData>
  <sheetProtection formatCells="0" formatColumns="0" formatRows="0" insertHyperlinks="0" deleteRows="0" sort="0" autoFilter="0" pivotTables="0"/>
  <mergeCells count="10">
    <mergeCell ref="B17:I17"/>
    <mergeCell ref="C3:I3"/>
    <mergeCell ref="C4:I4"/>
    <mergeCell ref="C5:I5"/>
    <mergeCell ref="C6:I6"/>
    <mergeCell ref="A13:A15"/>
    <mergeCell ref="C7:I7"/>
    <mergeCell ref="C8:I8"/>
    <mergeCell ref="C9:I9"/>
    <mergeCell ref="B16:I16"/>
  </mergeCells>
  <conditionalFormatting sqref="B13:J17">
    <cfRule type="containsText" dxfId="0" priority="1" operator="containsText" text="Указать">
      <formula>NOT(ISERROR(SEARCH("Указать",B13)))</formula>
    </cfRule>
  </conditionalFormatting>
  <hyperlinks>
    <hyperlink ref="C4" r:id="rId1"/>
  </hyperlinks>
  <pageMargins left="0.70866141732283505" right="0.70866141732283505" top="0.74803149606299202" bottom="0.74803149606299202" header="0.31496062992126" footer="0.31496062992126"/>
  <pageSetup paperSize="9" scale="4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opLeftCell="E25" zoomScale="85" zoomScaleNormal="85" workbookViewId="0">
      <selection activeCell="F31" sqref="F31:K31"/>
    </sheetView>
  </sheetViews>
  <sheetFormatPr defaultColWidth="14.140625" defaultRowHeight="15.75" x14ac:dyDescent="0.25"/>
  <cols>
    <col min="1" max="1" width="9" style="47" hidden="1" customWidth="1"/>
    <col min="2" max="2" width="15" style="47" hidden="1" customWidth="1"/>
    <col min="3" max="3" width="9.28515625" style="47" hidden="1" customWidth="1"/>
    <col min="4" max="4" width="8.5703125" style="47" hidden="1" customWidth="1"/>
    <col min="5" max="5" width="11.28515625" style="48" customWidth="1"/>
    <col min="6" max="6" width="77.140625" style="47" customWidth="1"/>
    <col min="7" max="7" width="34" style="47" customWidth="1"/>
    <col min="8" max="8" width="45.42578125" style="47" customWidth="1"/>
    <col min="9" max="9" width="30.5703125" style="47" customWidth="1"/>
    <col min="10" max="11" width="36.85546875" style="47" customWidth="1"/>
    <col min="12" max="12" width="19.28515625" style="47" hidden="1" customWidth="1"/>
    <col min="13" max="13" width="36.85546875" style="47" customWidth="1"/>
    <col min="14" max="14" width="68.5703125" style="47" customWidth="1"/>
    <col min="15" max="15" width="14.140625" style="47"/>
    <col min="16" max="16" width="28.140625" style="47" customWidth="1"/>
    <col min="17" max="16384" width="14.140625" style="47"/>
  </cols>
  <sheetData>
    <row r="1" spans="4:14" ht="20.45" customHeight="1" x14ac:dyDescent="0.25">
      <c r="E1" s="48" t="s">
        <v>0</v>
      </c>
      <c r="F1" s="49"/>
      <c r="G1" s="49"/>
      <c r="H1" s="49"/>
      <c r="I1" s="49"/>
      <c r="J1" s="50"/>
      <c r="K1" s="49"/>
      <c r="N1" s="47" t="s">
        <v>0</v>
      </c>
    </row>
    <row r="2" spans="4:14" s="45" customFormat="1" ht="36.950000000000003" customHeight="1" x14ac:dyDescent="0.45">
      <c r="E2" s="51"/>
      <c r="F2" s="169" t="s">
        <v>27</v>
      </c>
      <c r="G2" s="169"/>
      <c r="H2" s="169"/>
      <c r="I2" s="169"/>
      <c r="J2" s="169"/>
      <c r="K2" s="169"/>
      <c r="L2" s="169"/>
      <c r="M2" s="169"/>
      <c r="N2" s="169"/>
    </row>
    <row r="3" spans="4:14" s="45" customFormat="1" ht="62.25" customHeight="1" x14ac:dyDescent="0.45">
      <c r="E3" s="51"/>
      <c r="F3" s="170" t="s">
        <v>28</v>
      </c>
      <c r="G3" s="170"/>
      <c r="H3" s="170"/>
      <c r="I3" s="170"/>
      <c r="J3" s="170"/>
      <c r="K3" s="170"/>
      <c r="L3" s="170"/>
      <c r="M3" s="170"/>
      <c r="N3" s="45" t="s">
        <v>0</v>
      </c>
    </row>
    <row r="4" spans="4:14" ht="19.5" customHeight="1" x14ac:dyDescent="0.25">
      <c r="E4" s="48" t="s">
        <v>0</v>
      </c>
      <c r="F4" s="52"/>
      <c r="I4" s="49"/>
      <c r="J4" s="49"/>
      <c r="K4" s="49"/>
    </row>
    <row r="5" spans="4:14" s="46" customFormat="1" ht="68.099999999999994" customHeight="1" x14ac:dyDescent="0.25">
      <c r="E5" s="53"/>
      <c r="F5" s="171" t="s">
        <v>29</v>
      </c>
      <c r="G5" s="171"/>
      <c r="H5" s="171"/>
      <c r="I5" s="54"/>
      <c r="J5" s="54"/>
    </row>
    <row r="6" spans="4:14" s="46" customFormat="1" ht="84" customHeight="1" x14ac:dyDescent="0.25">
      <c r="E6" s="53"/>
      <c r="F6" s="55" t="s">
        <v>1</v>
      </c>
      <c r="G6" s="172" t="s">
        <v>193</v>
      </c>
      <c r="H6" s="173"/>
      <c r="I6" s="56"/>
      <c r="J6" s="156" t="s">
        <v>30</v>
      </c>
      <c r="K6" s="157"/>
      <c r="L6" s="157"/>
      <c r="M6" s="158"/>
    </row>
    <row r="7" spans="4:14" ht="30" customHeight="1" x14ac:dyDescent="0.25">
      <c r="D7" s="57"/>
      <c r="F7" s="58"/>
      <c r="G7" s="174">
        <v>2025</v>
      </c>
      <c r="H7" s="175"/>
      <c r="J7" s="159"/>
      <c r="K7" s="160"/>
      <c r="L7" s="160"/>
      <c r="M7" s="161"/>
    </row>
    <row r="8" spans="4:14" ht="27" customHeight="1" x14ac:dyDescent="0.25">
      <c r="D8" s="57"/>
      <c r="F8" s="58"/>
      <c r="G8" s="59" t="s">
        <v>194</v>
      </c>
      <c r="H8" s="60" t="s">
        <v>31</v>
      </c>
      <c r="J8" s="61" t="s">
        <v>32</v>
      </c>
      <c r="K8" s="62" t="s">
        <v>33</v>
      </c>
      <c r="L8" s="63"/>
      <c r="M8" s="63" t="s">
        <v>34</v>
      </c>
    </row>
    <row r="9" spans="4:14" ht="20.45" customHeight="1" x14ac:dyDescent="0.25">
      <c r="D9" s="64"/>
      <c r="E9" s="47"/>
      <c r="F9" s="65">
        <f>MONTH(G9)</f>
        <v>1</v>
      </c>
      <c r="G9" s="66">
        <v>45658</v>
      </c>
      <c r="H9" s="67">
        <v>100.73</v>
      </c>
      <c r="J9" s="68" t="s">
        <v>35</v>
      </c>
      <c r="K9" s="69" t="s">
        <v>35</v>
      </c>
      <c r="L9" s="69"/>
      <c r="M9" s="69" t="s">
        <v>35</v>
      </c>
    </row>
    <row r="10" spans="4:14" ht="20.45" customHeight="1" x14ac:dyDescent="0.25">
      <c r="D10" s="64"/>
      <c r="E10" s="47"/>
      <c r="F10" s="65">
        <f t="shared" ref="F10:F20" si="0">MONTH(G10)</f>
        <v>2</v>
      </c>
      <c r="G10" s="66">
        <v>45689</v>
      </c>
      <c r="H10" s="67">
        <v>100.48</v>
      </c>
      <c r="J10" s="68" t="s">
        <v>36</v>
      </c>
      <c r="K10" s="69" t="s">
        <v>36</v>
      </c>
      <c r="L10" s="69"/>
      <c r="M10" s="69" t="s">
        <v>36</v>
      </c>
    </row>
    <row r="11" spans="4:14" ht="20.45" customHeight="1" x14ac:dyDescent="0.25">
      <c r="D11" s="64"/>
      <c r="E11" s="47"/>
      <c r="F11" s="65">
        <f t="shared" si="0"/>
        <v>3</v>
      </c>
      <c r="G11" s="66">
        <v>45717</v>
      </c>
      <c r="H11" s="67">
        <v>100.27</v>
      </c>
      <c r="J11" s="68" t="s">
        <v>37</v>
      </c>
      <c r="K11" s="70" t="s">
        <v>37</v>
      </c>
      <c r="L11" s="69"/>
      <c r="M11" s="69" t="s">
        <v>37</v>
      </c>
    </row>
    <row r="12" spans="4:14" ht="20.45" customHeight="1" x14ac:dyDescent="0.25">
      <c r="D12" s="64"/>
      <c r="E12" s="47"/>
      <c r="F12" s="65">
        <f t="shared" si="0"/>
        <v>4</v>
      </c>
      <c r="G12" s="66">
        <v>45748</v>
      </c>
      <c r="H12" s="67">
        <v>100.43</v>
      </c>
      <c r="J12" s="69" t="s">
        <v>38</v>
      </c>
      <c r="K12" s="70" t="s">
        <v>38</v>
      </c>
      <c r="L12" s="71"/>
      <c r="M12" s="71" t="s">
        <v>38</v>
      </c>
    </row>
    <row r="13" spans="4:14" ht="20.45" customHeight="1" x14ac:dyDescent="0.25">
      <c r="D13" s="64"/>
      <c r="E13" s="47"/>
      <c r="F13" s="65">
        <f t="shared" si="0"/>
        <v>5</v>
      </c>
      <c r="G13" s="66">
        <v>45778</v>
      </c>
      <c r="H13" s="67">
        <v>100.15</v>
      </c>
      <c r="J13" s="69" t="s">
        <v>39</v>
      </c>
      <c r="K13" s="69" t="s">
        <v>39</v>
      </c>
      <c r="L13" s="71"/>
      <c r="M13" s="71" t="s">
        <v>39</v>
      </c>
    </row>
    <row r="14" spans="4:14" ht="20.45" customHeight="1" x14ac:dyDescent="0.25">
      <c r="D14" s="64"/>
      <c r="E14" s="47"/>
      <c r="F14" s="65">
        <f t="shared" si="0"/>
        <v>6</v>
      </c>
      <c r="G14" s="66">
        <v>45809</v>
      </c>
      <c r="H14" s="67">
        <v>100.2</v>
      </c>
      <c r="J14" s="69" t="s">
        <v>40</v>
      </c>
      <c r="K14" s="69" t="s">
        <v>40</v>
      </c>
      <c r="L14" s="71"/>
      <c r="M14" s="71" t="s">
        <v>40</v>
      </c>
    </row>
    <row r="15" spans="4:14" ht="20.45" customHeight="1" x14ac:dyDescent="0.25">
      <c r="D15" s="64"/>
      <c r="E15" s="47"/>
      <c r="F15" s="65">
        <f t="shared" si="0"/>
        <v>7</v>
      </c>
      <c r="G15" s="66">
        <v>45839</v>
      </c>
      <c r="H15" s="67">
        <v>100.08</v>
      </c>
      <c r="J15" s="69" t="s">
        <v>41</v>
      </c>
      <c r="K15" s="69" t="s">
        <v>41</v>
      </c>
      <c r="L15" s="71"/>
      <c r="M15" s="71" t="s">
        <v>41</v>
      </c>
    </row>
    <row r="16" spans="4:14" ht="20.45" customHeight="1" x14ac:dyDescent="0.25">
      <c r="D16" s="64"/>
      <c r="E16" s="47"/>
      <c r="F16" s="65">
        <f t="shared" si="0"/>
        <v>8</v>
      </c>
      <c r="G16" s="66">
        <v>45870</v>
      </c>
      <c r="H16" s="67">
        <v>100.13</v>
      </c>
      <c r="J16" s="69" t="s">
        <v>42</v>
      </c>
      <c r="K16" s="69" t="s">
        <v>42</v>
      </c>
      <c r="L16" s="71"/>
      <c r="M16" s="71" t="s">
        <v>42</v>
      </c>
    </row>
    <row r="17" spans="1:14" ht="20.45" customHeight="1" x14ac:dyDescent="0.25">
      <c r="D17" s="64"/>
      <c r="E17" s="47"/>
      <c r="F17" s="65">
        <f t="shared" si="0"/>
        <v>9</v>
      </c>
      <c r="G17" s="66">
        <v>45901</v>
      </c>
      <c r="H17" s="67">
        <v>100.84</v>
      </c>
      <c r="J17" s="69" t="s">
        <v>43</v>
      </c>
      <c r="K17" s="72" t="s">
        <v>43</v>
      </c>
      <c r="L17" s="71"/>
      <c r="M17" s="71" t="s">
        <v>43</v>
      </c>
    </row>
    <row r="18" spans="1:14" ht="20.45" customHeight="1" x14ac:dyDescent="0.25">
      <c r="D18" s="64"/>
      <c r="E18" s="47"/>
      <c r="F18" s="65">
        <f t="shared" si="0"/>
        <v>10</v>
      </c>
      <c r="G18" s="66">
        <v>45931</v>
      </c>
      <c r="H18" s="67">
        <v>102.34</v>
      </c>
      <c r="J18" s="69" t="s">
        <v>44</v>
      </c>
      <c r="K18" s="70" t="s">
        <v>44</v>
      </c>
      <c r="L18" s="69"/>
      <c r="M18" s="69" t="s">
        <v>44</v>
      </c>
    </row>
    <row r="19" spans="1:14" ht="20.45" customHeight="1" x14ac:dyDescent="0.25">
      <c r="D19" s="64"/>
      <c r="E19" s="47"/>
      <c r="F19" s="65">
        <f t="shared" si="0"/>
        <v>11</v>
      </c>
      <c r="G19" s="66">
        <v>45962</v>
      </c>
      <c r="H19" s="67">
        <v>101.69</v>
      </c>
      <c r="J19" s="68" t="s">
        <v>45</v>
      </c>
      <c r="K19" s="70" t="s">
        <v>45</v>
      </c>
      <c r="L19" s="69"/>
      <c r="M19" s="69" t="s">
        <v>45</v>
      </c>
    </row>
    <row r="20" spans="1:14" ht="20.45" customHeight="1" x14ac:dyDescent="0.25">
      <c r="D20" s="64"/>
      <c r="E20" s="47"/>
      <c r="F20" s="65">
        <f t="shared" si="0"/>
        <v>12</v>
      </c>
      <c r="G20" s="66">
        <v>45992</v>
      </c>
      <c r="H20" s="67">
        <v>100.88</v>
      </c>
      <c r="J20" s="68" t="s">
        <v>46</v>
      </c>
      <c r="K20" s="69" t="s">
        <v>46</v>
      </c>
      <c r="L20" s="69"/>
      <c r="M20" s="69" t="s">
        <v>46</v>
      </c>
    </row>
    <row r="21" spans="1:14" ht="20.45" customHeight="1" x14ac:dyDescent="0.25">
      <c r="D21" s="57"/>
    </row>
    <row r="22" spans="1:14" ht="20.45" customHeight="1" x14ac:dyDescent="0.25">
      <c r="D22" s="57"/>
      <c r="F22" s="73"/>
      <c r="G22" s="74"/>
      <c r="H22" s="74"/>
      <c r="I22" s="75" t="s">
        <v>47</v>
      </c>
      <c r="J22" s="76">
        <f>НЦЕ!C5</f>
        <v>46316</v>
      </c>
      <c r="K22" s="77"/>
      <c r="L22" s="78"/>
      <c r="M22" s="79"/>
    </row>
    <row r="23" spans="1:14" ht="20.45" customHeight="1" x14ac:dyDescent="0.25">
      <c r="A23" s="48"/>
      <c r="B23" s="48"/>
      <c r="C23" s="48"/>
      <c r="D23" s="48"/>
      <c r="G23" s="80"/>
      <c r="H23" s="162"/>
      <c r="I23" s="163"/>
      <c r="J23" s="81"/>
    </row>
    <row r="24" spans="1:14" ht="150" customHeight="1" x14ac:dyDescent="0.25">
      <c r="A24" s="48"/>
      <c r="B24" s="48"/>
      <c r="C24" s="48"/>
      <c r="D24" s="48"/>
      <c r="F24" s="82" t="s">
        <v>48</v>
      </c>
      <c r="G24" s="83" t="s">
        <v>49</v>
      </c>
      <c r="H24" s="164" t="s">
        <v>50</v>
      </c>
      <c r="I24" s="165"/>
      <c r="J24" s="83" t="s">
        <v>51</v>
      </c>
      <c r="K24" s="84" t="s">
        <v>52</v>
      </c>
      <c r="L24" s="85"/>
      <c r="M24" s="86" t="s">
        <v>53</v>
      </c>
      <c r="N24" s="87" t="s">
        <v>54</v>
      </c>
    </row>
    <row r="25" spans="1:14" ht="84" customHeight="1" x14ac:dyDescent="0.25">
      <c r="A25" s="88"/>
      <c r="B25" s="88"/>
      <c r="C25" s="88"/>
      <c r="D25" s="88"/>
      <c r="F25" s="89" t="s">
        <v>55</v>
      </c>
      <c r="G25" s="90" t="s">
        <v>56</v>
      </c>
      <c r="H25" s="91" t="s">
        <v>57</v>
      </c>
      <c r="I25" s="92">
        <f>H20</f>
        <v>100.88</v>
      </c>
      <c r="J25" s="93">
        <f>J22-365</f>
        <v>45951</v>
      </c>
      <c r="K25" s="94">
        <f>VLOOKUP((MONTH(J25)),$F$8:$H$20,3,0)</f>
        <v>102.34</v>
      </c>
      <c r="L25" s="95">
        <f>MONTH(J25)</f>
        <v>10</v>
      </c>
      <c r="M25" s="96" t="s">
        <v>197</v>
      </c>
      <c r="N25" s="97" t="str">
        <f>IF(M25="Не применяется","Ксез определяется ТОЛЬКО в случае отсутствия на дату расчета данных о цене дизельного топлива необходимой сезонности","")</f>
        <v>Ксез определяется ТОЛЬКО в случае отсутствия на дату расчета данных о цене дизельного топлива необходимой сезонности</v>
      </c>
    </row>
    <row r="26" spans="1:14" ht="9" customHeight="1" x14ac:dyDescent="0.25">
      <c r="A26" s="88"/>
      <c r="B26" s="88"/>
      <c r="C26" s="88"/>
      <c r="D26" s="88"/>
      <c r="F26" s="98"/>
      <c r="G26" s="99"/>
      <c r="H26" s="166"/>
      <c r="I26" s="167"/>
      <c r="J26" s="99"/>
      <c r="K26" s="100"/>
      <c r="L26" s="101"/>
      <c r="M26" s="102"/>
      <c r="N26" s="103"/>
    </row>
    <row r="27" spans="1:14" ht="84" customHeight="1" x14ac:dyDescent="0.25">
      <c r="A27" s="88"/>
      <c r="B27" s="88"/>
      <c r="C27" s="88"/>
      <c r="D27" s="88"/>
      <c r="F27" s="89" t="s">
        <v>58</v>
      </c>
      <c r="G27" s="90" t="s">
        <v>59</v>
      </c>
      <c r="H27" s="91" t="s">
        <v>60</v>
      </c>
      <c r="I27" s="92">
        <f>H15</f>
        <v>100.08</v>
      </c>
      <c r="J27" s="93">
        <f>J22-365</f>
        <v>45951</v>
      </c>
      <c r="K27" s="94">
        <f>VLOOKUP((MONTH(J27)),$F$8:$H$20,3,0)</f>
        <v>102.34</v>
      </c>
      <c r="L27" s="95">
        <f>MONTH(J27)</f>
        <v>10</v>
      </c>
      <c r="M27" s="96" t="s">
        <v>197</v>
      </c>
      <c r="N27" s="97" t="str">
        <f>IF(M27="Не применяется","Ксез определяется ТОЛЬКО в случае отсутствия на дату расчета данных о цене дизельного топлива необходимой сезонности","")</f>
        <v>Ксез определяется ТОЛЬКО в случае отсутствия на дату расчета данных о цене дизельного топлива необходимой сезонности</v>
      </c>
    </row>
    <row r="28" spans="1:14" ht="7.5" customHeight="1" x14ac:dyDescent="0.25">
      <c r="A28" s="88"/>
      <c r="B28" s="88"/>
      <c r="C28" s="88"/>
      <c r="D28" s="88"/>
      <c r="F28" s="98"/>
      <c r="G28" s="99"/>
      <c r="H28" s="166"/>
      <c r="I28" s="167"/>
      <c r="J28" s="99"/>
      <c r="K28" s="100"/>
      <c r="L28" s="101"/>
      <c r="M28" s="102"/>
      <c r="N28" s="103"/>
    </row>
    <row r="29" spans="1:14" ht="84" customHeight="1" x14ac:dyDescent="0.25">
      <c r="A29" s="88"/>
      <c r="B29" s="88"/>
      <c r="C29" s="88"/>
      <c r="D29" s="88"/>
      <c r="F29" s="89" t="s">
        <v>61</v>
      </c>
      <c r="G29" s="90" t="s">
        <v>62</v>
      </c>
      <c r="H29" s="91" t="s">
        <v>63</v>
      </c>
      <c r="I29" s="92">
        <f>H18</f>
        <v>102.34</v>
      </c>
      <c r="J29" s="93">
        <f>J22-365</f>
        <v>45951</v>
      </c>
      <c r="K29" s="94">
        <f>VLOOKUP((MONTH(J29)),$F$8:$H$20,3,0)</f>
        <v>102.34</v>
      </c>
      <c r="L29" s="95">
        <f>MONTH(J29)</f>
        <v>10</v>
      </c>
      <c r="M29" s="104" t="str">
        <f>IF(L29=3,"Не применяется",IF(L29=4,"Не применяется",IF(L29=10,"Не применяется",IF(L29=11,"Не применяется",(ROUND(I29/K29,4))))))</f>
        <v>Не применяется</v>
      </c>
      <c r="N29" s="97" t="str">
        <f>IF(M29="Не применяется","Ксез определяется ТОЛЬКО в случае отсутствия на дату расчета данных о цене дизельного топлива необходимой сезонности","")</f>
        <v>Ксез определяется ТОЛЬКО в случае отсутствия на дату расчета данных о цене дизельного топлива необходимой сезонности</v>
      </c>
    </row>
    <row r="30" spans="1:14" x14ac:dyDescent="0.25">
      <c r="A30" s="88"/>
      <c r="B30" s="88"/>
      <c r="C30" s="88"/>
      <c r="D30" s="88"/>
    </row>
    <row r="31" spans="1:14" ht="31.5" x14ac:dyDescent="0.25">
      <c r="B31" s="105"/>
      <c r="C31" s="105"/>
      <c r="D31" s="106"/>
      <c r="E31" s="107"/>
      <c r="F31" s="168" t="s">
        <v>64</v>
      </c>
      <c r="G31" s="168"/>
      <c r="H31" s="168"/>
      <c r="I31" s="168"/>
      <c r="J31" s="168"/>
      <c r="K31" s="168"/>
    </row>
    <row r="32" spans="1:14" x14ac:dyDescent="0.25">
      <c r="B32" s="105"/>
      <c r="C32" s="105"/>
      <c r="D32" s="106"/>
      <c r="E32" s="107"/>
    </row>
    <row r="33" spans="2:14" ht="45.75" customHeight="1" x14ac:dyDescent="0.25">
      <c r="B33" s="105"/>
      <c r="C33" s="105"/>
      <c r="D33" s="106"/>
      <c r="E33" s="107"/>
      <c r="F33" s="155" t="s">
        <v>65</v>
      </c>
      <c r="G33" s="155"/>
      <c r="H33" s="155"/>
      <c r="I33" s="155"/>
      <c r="J33" s="155"/>
      <c r="K33" s="155"/>
      <c r="L33" s="155"/>
      <c r="M33" s="155"/>
      <c r="N33" s="155"/>
    </row>
    <row r="34" spans="2:14" x14ac:dyDescent="0.25">
      <c r="B34" s="108"/>
      <c r="C34" s="108"/>
    </row>
    <row r="35" spans="2:14" x14ac:dyDescent="0.25">
      <c r="B35" s="108"/>
      <c r="C35" s="108"/>
    </row>
    <row r="36" spans="2:14" x14ac:dyDescent="0.25">
      <c r="B36" s="108"/>
      <c r="C36" s="108"/>
    </row>
    <row r="37" spans="2:14" x14ac:dyDescent="0.25">
      <c r="B37" s="108"/>
      <c r="C37" s="108"/>
    </row>
    <row r="38" spans="2:14" x14ac:dyDescent="0.25">
      <c r="B38" s="108"/>
      <c r="C38" s="108"/>
      <c r="I38" s="47">
        <f>104/100</f>
        <v>1.04</v>
      </c>
    </row>
    <row r="39" spans="2:14" x14ac:dyDescent="0.25">
      <c r="B39" s="108"/>
      <c r="C39" s="108"/>
    </row>
    <row r="40" spans="2:14" x14ac:dyDescent="0.25">
      <c r="B40" s="108"/>
      <c r="C40" s="108"/>
    </row>
    <row r="41" spans="2:14" x14ac:dyDescent="0.25">
      <c r="B41" s="108"/>
      <c r="C41" s="108"/>
    </row>
    <row r="42" spans="2:14" x14ac:dyDescent="0.25">
      <c r="B42" s="108"/>
      <c r="C42" s="108"/>
    </row>
    <row r="43" spans="2:14" x14ac:dyDescent="0.25">
      <c r="B43" s="108"/>
      <c r="C43" s="108"/>
    </row>
    <row r="44" spans="2:14" x14ac:dyDescent="0.25">
      <c r="B44" s="108"/>
      <c r="C44" s="108"/>
    </row>
    <row r="45" spans="2:14" x14ac:dyDescent="0.25">
      <c r="B45" s="108"/>
      <c r="C45" s="108"/>
    </row>
    <row r="46" spans="2:14" x14ac:dyDescent="0.25">
      <c r="B46" s="108"/>
      <c r="C46" s="108"/>
    </row>
    <row r="47" spans="2:14" x14ac:dyDescent="0.25">
      <c r="B47" s="108"/>
      <c r="C47" s="108"/>
    </row>
    <row r="48" spans="2:14" x14ac:dyDescent="0.25">
      <c r="B48" s="108"/>
      <c r="C48" s="108"/>
    </row>
    <row r="49" spans="2:3" x14ac:dyDescent="0.25">
      <c r="B49" s="108"/>
      <c r="C49" s="108"/>
    </row>
    <row r="50" spans="2:3" x14ac:dyDescent="0.25">
      <c r="B50" s="108"/>
      <c r="C50" s="108"/>
    </row>
    <row r="51" spans="2:3" x14ac:dyDescent="0.25">
      <c r="B51" s="108"/>
      <c r="C51" s="108"/>
    </row>
    <row r="52" spans="2:3" x14ac:dyDescent="0.25">
      <c r="B52" s="108"/>
      <c r="C52" s="108"/>
    </row>
  </sheetData>
  <sheetProtection sort="0" autoFilter="0" pivotTables="0"/>
  <mergeCells count="12">
    <mergeCell ref="F2:N2"/>
    <mergeCell ref="F3:M3"/>
    <mergeCell ref="F5:H5"/>
    <mergeCell ref="G6:H6"/>
    <mergeCell ref="G7:H7"/>
    <mergeCell ref="F33:N33"/>
    <mergeCell ref="J6:M7"/>
    <mergeCell ref="H23:I23"/>
    <mergeCell ref="H24:I24"/>
    <mergeCell ref="H26:I26"/>
    <mergeCell ref="H28:I28"/>
    <mergeCell ref="F31:K31"/>
  </mergeCells>
  <hyperlinks>
    <hyperlink ref="F6" r:id="rId1"/>
  </hyperlinks>
  <pageMargins left="0.7" right="0.7" top="0.75" bottom="0.75" header="0.3" footer="0.3"/>
  <pageSetup paperSize="9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64"/>
  <sheetViews>
    <sheetView topLeftCell="A10" zoomScale="90" zoomScaleNormal="90" workbookViewId="0"/>
  </sheetViews>
  <sheetFormatPr defaultColWidth="9" defaultRowHeight="15" x14ac:dyDescent="0.25"/>
  <cols>
    <col min="1" max="1" width="5.140625" style="6" customWidth="1"/>
    <col min="2" max="7" width="18.42578125" customWidth="1"/>
    <col min="8" max="8" width="5.140625" customWidth="1"/>
    <col min="9" max="9" width="20.85546875" customWidth="1"/>
    <col min="10" max="10" width="112.140625" customWidth="1"/>
    <col min="11" max="11" width="5.140625" customWidth="1"/>
  </cols>
  <sheetData>
    <row r="1" spans="1:14" s="1" customFormat="1" ht="62.25" customHeight="1" x14ac:dyDescent="0.25">
      <c r="A1" s="7"/>
      <c r="B1" s="8" t="s">
        <v>66</v>
      </c>
      <c r="C1" s="8"/>
      <c r="D1" s="8"/>
      <c r="E1" s="8"/>
      <c r="F1" s="8"/>
      <c r="G1" s="8"/>
      <c r="H1" s="8"/>
      <c r="I1" s="8"/>
      <c r="J1" s="8"/>
      <c r="K1" s="9"/>
      <c r="L1" s="7"/>
      <c r="M1" s="10"/>
      <c r="N1" s="10"/>
    </row>
    <row r="2" spans="1:14" s="2" customFormat="1" ht="30.75" customHeight="1" x14ac:dyDescent="0.35">
      <c r="A2" s="11"/>
      <c r="B2" s="11" t="s">
        <v>67</v>
      </c>
      <c r="C2" s="11"/>
      <c r="D2" s="11"/>
      <c r="E2" s="11"/>
      <c r="F2" s="11"/>
      <c r="G2" s="11"/>
      <c r="H2" s="11" t="s">
        <v>0</v>
      </c>
      <c r="I2" s="186" t="s">
        <v>67</v>
      </c>
      <c r="J2" s="186"/>
      <c r="K2" s="11"/>
      <c r="L2" s="11"/>
      <c r="M2" s="12"/>
      <c r="N2" s="12"/>
    </row>
    <row r="3" spans="1:14" s="3" customFormat="1" ht="105.75" customHeight="1" x14ac:dyDescent="0.25">
      <c r="A3" s="13"/>
      <c r="B3" s="187" t="s">
        <v>68</v>
      </c>
      <c r="C3" s="187"/>
      <c r="D3" s="187"/>
      <c r="E3" s="187"/>
      <c r="F3" s="187"/>
      <c r="G3" s="187"/>
      <c r="H3" s="13"/>
      <c r="I3" s="188" t="s">
        <v>69</v>
      </c>
      <c r="J3" s="188"/>
      <c r="K3" s="13"/>
      <c r="L3" s="13"/>
      <c r="M3" s="14"/>
      <c r="N3" s="14"/>
    </row>
    <row r="4" spans="1:14" s="4" customFormat="1" ht="30" customHeight="1" x14ac:dyDescent="0.25">
      <c r="A4" s="15"/>
      <c r="B4" s="189" t="s">
        <v>70</v>
      </c>
      <c r="C4" s="189"/>
      <c r="D4" s="189"/>
      <c r="E4" s="189"/>
      <c r="F4" s="189"/>
      <c r="G4" s="189"/>
      <c r="H4" s="15"/>
      <c r="I4" s="190" t="s">
        <v>71</v>
      </c>
      <c r="J4" s="190"/>
      <c r="K4" s="15"/>
      <c r="L4" s="15"/>
      <c r="M4" s="16"/>
      <c r="N4" s="16"/>
    </row>
    <row r="5" spans="1:14" s="5" customFormat="1" x14ac:dyDescent="0.25">
      <c r="A5" s="17"/>
      <c r="B5" s="18"/>
      <c r="C5" s="18"/>
      <c r="D5" s="18"/>
      <c r="E5" s="18"/>
      <c r="F5" s="18"/>
      <c r="G5" s="18"/>
      <c r="H5" s="17"/>
      <c r="I5" s="19"/>
      <c r="J5" s="17"/>
      <c r="K5" s="17"/>
      <c r="L5" s="17"/>
    </row>
    <row r="6" spans="1:14" ht="120.75" customHeight="1" x14ac:dyDescent="0.25">
      <c r="A6" s="20"/>
      <c r="B6" s="21" t="s">
        <v>72</v>
      </c>
      <c r="C6" s="22"/>
      <c r="D6" s="22"/>
      <c r="E6" s="22"/>
      <c r="F6" s="22"/>
      <c r="G6" s="22"/>
      <c r="H6" s="20"/>
      <c r="I6" s="183" t="s">
        <v>73</v>
      </c>
      <c r="J6" s="183"/>
      <c r="K6" s="20"/>
      <c r="L6" s="20"/>
      <c r="M6" s="6"/>
      <c r="N6" s="6"/>
    </row>
    <row r="7" spans="1:14" ht="39.75" customHeight="1" x14ac:dyDescent="0.35">
      <c r="A7" s="20"/>
      <c r="B7" s="22"/>
      <c r="C7" s="22"/>
      <c r="D7" s="22"/>
      <c r="E7" s="22"/>
      <c r="F7" s="22"/>
      <c r="G7" s="22"/>
      <c r="H7" s="20"/>
      <c r="I7" s="23" t="s">
        <v>72</v>
      </c>
      <c r="J7" s="24"/>
      <c r="K7" s="20"/>
      <c r="L7" s="20"/>
      <c r="M7" s="6"/>
      <c r="N7" s="6"/>
    </row>
    <row r="8" spans="1:14" ht="21" customHeight="1" x14ac:dyDescent="0.35">
      <c r="A8" s="20"/>
      <c r="B8" s="22"/>
      <c r="C8" s="22"/>
      <c r="D8" s="22"/>
      <c r="E8" s="22"/>
      <c r="F8" s="22"/>
      <c r="G8" s="22"/>
      <c r="H8" s="20"/>
      <c r="I8" s="23"/>
      <c r="J8" s="24"/>
      <c r="K8" s="20"/>
      <c r="L8" s="20"/>
      <c r="M8" s="6"/>
      <c r="N8" s="6"/>
    </row>
    <row r="9" spans="1:14" ht="15" customHeight="1" x14ac:dyDescent="0.25">
      <c r="A9" s="20"/>
      <c r="B9" s="22"/>
      <c r="C9" s="22"/>
      <c r="D9" s="22"/>
      <c r="E9" s="22"/>
      <c r="F9" s="22"/>
      <c r="G9" s="22"/>
      <c r="H9" s="20"/>
      <c r="I9" s="24"/>
      <c r="J9" s="24"/>
      <c r="K9" s="20"/>
      <c r="L9" s="20"/>
      <c r="M9" s="6"/>
      <c r="N9" s="6"/>
    </row>
    <row r="10" spans="1:14" ht="15" customHeight="1" x14ac:dyDescent="0.25">
      <c r="A10" s="20"/>
      <c r="B10" s="22"/>
      <c r="C10" s="22"/>
      <c r="D10" s="22"/>
      <c r="E10" s="22"/>
      <c r="F10" s="22"/>
      <c r="G10" s="22"/>
      <c r="H10" s="20"/>
      <c r="I10" s="24"/>
      <c r="J10" s="24"/>
      <c r="K10" s="20"/>
      <c r="L10" s="20"/>
      <c r="M10" s="6"/>
      <c r="N10" s="6"/>
    </row>
    <row r="11" spans="1:14" ht="15" customHeight="1" x14ac:dyDescent="0.25">
      <c r="A11" s="20"/>
      <c r="B11" s="22"/>
      <c r="C11" s="22"/>
      <c r="D11" s="22"/>
      <c r="E11" s="22"/>
      <c r="F11" s="22"/>
      <c r="G11" s="22"/>
      <c r="H11" s="20"/>
      <c r="I11" s="24"/>
      <c r="J11" s="24"/>
      <c r="K11" s="20"/>
      <c r="L11" s="20"/>
      <c r="M11" s="6"/>
      <c r="N11" s="6"/>
    </row>
    <row r="12" spans="1:14" ht="15" customHeight="1" x14ac:dyDescent="0.25">
      <c r="A12" s="20"/>
      <c r="B12" s="22"/>
      <c r="C12" s="22"/>
      <c r="D12" s="22"/>
      <c r="E12" s="22"/>
      <c r="F12" s="22"/>
      <c r="G12" s="22"/>
      <c r="H12" s="20"/>
      <c r="I12" s="24"/>
      <c r="J12" s="24"/>
      <c r="K12" s="20"/>
      <c r="L12" s="20"/>
      <c r="M12" s="6"/>
      <c r="N12" s="6"/>
    </row>
    <row r="13" spans="1:14" ht="15" customHeight="1" x14ac:dyDescent="0.25">
      <c r="A13" s="20"/>
      <c r="B13" s="22"/>
      <c r="C13" s="22"/>
      <c r="D13" s="22"/>
      <c r="E13" s="22"/>
      <c r="F13" s="22"/>
      <c r="G13" s="22"/>
      <c r="H13" s="20"/>
      <c r="I13" s="24"/>
      <c r="J13" s="24"/>
      <c r="K13" s="20"/>
      <c r="L13" s="20"/>
      <c r="M13" s="6"/>
      <c r="N13" s="6"/>
    </row>
    <row r="14" spans="1:14" ht="15" customHeight="1" x14ac:dyDescent="0.25">
      <c r="A14" s="20"/>
      <c r="B14" s="22"/>
      <c r="C14" s="22"/>
      <c r="D14" s="22"/>
      <c r="E14" s="22"/>
      <c r="F14" s="22"/>
      <c r="G14" s="22"/>
      <c r="H14" s="20"/>
      <c r="I14" s="24"/>
      <c r="J14" s="24"/>
      <c r="K14" s="20"/>
      <c r="L14" s="20"/>
      <c r="M14" s="6"/>
      <c r="N14" s="6"/>
    </row>
    <row r="15" spans="1:14" ht="15" customHeight="1" x14ac:dyDescent="0.25">
      <c r="A15" s="20"/>
      <c r="B15" s="22"/>
      <c r="C15" s="22"/>
      <c r="D15" s="22"/>
      <c r="E15" s="22"/>
      <c r="F15" s="22"/>
      <c r="G15" s="22"/>
      <c r="H15" s="20"/>
      <c r="I15" s="24"/>
      <c r="J15" s="24"/>
      <c r="K15" s="20"/>
      <c r="L15" s="20"/>
      <c r="M15" s="6"/>
      <c r="N15" s="6"/>
    </row>
    <row r="16" spans="1:14" ht="15" customHeight="1" x14ac:dyDescent="0.25">
      <c r="A16" s="20"/>
      <c r="B16" s="22"/>
      <c r="C16" s="22"/>
      <c r="D16" s="22"/>
      <c r="E16" s="22"/>
      <c r="F16" s="22"/>
      <c r="G16" s="22"/>
      <c r="H16" s="20"/>
      <c r="I16" s="24"/>
      <c r="J16" s="24"/>
      <c r="K16" s="20"/>
      <c r="L16" s="20"/>
      <c r="M16" s="6"/>
      <c r="N16" s="6"/>
    </row>
    <row r="17" spans="1:14" ht="15" customHeight="1" x14ac:dyDescent="0.25">
      <c r="A17" s="20"/>
      <c r="B17" s="22"/>
      <c r="C17" s="22"/>
      <c r="D17" s="22"/>
      <c r="E17" s="22"/>
      <c r="F17" s="22"/>
      <c r="G17" s="22"/>
      <c r="H17" s="20"/>
      <c r="I17" s="24"/>
      <c r="J17" s="24"/>
      <c r="K17" s="20"/>
      <c r="L17" s="20"/>
      <c r="M17" s="6"/>
      <c r="N17" s="6"/>
    </row>
    <row r="18" spans="1:14" ht="15" customHeight="1" x14ac:dyDescent="0.25">
      <c r="A18" s="20"/>
      <c r="B18" s="22"/>
      <c r="C18" s="22"/>
      <c r="D18" s="22"/>
      <c r="E18" s="22"/>
      <c r="F18" s="22"/>
      <c r="G18" s="22"/>
      <c r="H18" s="20"/>
      <c r="I18" s="24"/>
      <c r="J18" s="24"/>
      <c r="K18" s="20"/>
      <c r="L18" s="20"/>
      <c r="M18" s="6"/>
      <c r="N18" s="6"/>
    </row>
    <row r="19" spans="1:14" ht="15" customHeight="1" x14ac:dyDescent="0.25">
      <c r="A19" s="20"/>
      <c r="B19" s="22"/>
      <c r="C19" s="22"/>
      <c r="D19" s="22"/>
      <c r="E19" s="22"/>
      <c r="F19" s="22"/>
      <c r="G19" s="22"/>
      <c r="H19" s="20"/>
      <c r="I19" s="24"/>
      <c r="J19" s="24"/>
      <c r="K19" s="20"/>
      <c r="L19" s="20"/>
      <c r="M19" s="6"/>
      <c r="N19" s="6"/>
    </row>
    <row r="20" spans="1:14" ht="15" customHeight="1" x14ac:dyDescent="0.25">
      <c r="A20" s="20"/>
      <c r="B20" s="22"/>
      <c r="C20" s="22"/>
      <c r="D20" s="22"/>
      <c r="E20" s="22"/>
      <c r="F20" s="22"/>
      <c r="G20" s="22"/>
      <c r="H20" s="20"/>
      <c r="I20" s="24"/>
      <c r="J20" s="24"/>
      <c r="K20" s="20"/>
      <c r="L20" s="20"/>
      <c r="M20" s="6"/>
      <c r="N20" s="6"/>
    </row>
    <row r="21" spans="1:14" ht="32.25" customHeight="1" x14ac:dyDescent="0.25">
      <c r="A21" s="20"/>
      <c r="B21" s="25" t="s">
        <v>74</v>
      </c>
      <c r="C21" s="26"/>
      <c r="D21" s="26"/>
      <c r="E21" s="26"/>
      <c r="F21" s="26"/>
      <c r="G21" s="26"/>
      <c r="H21" s="20"/>
      <c r="I21" s="24"/>
      <c r="J21" s="24"/>
      <c r="K21" s="20"/>
      <c r="L21" s="20"/>
      <c r="M21" s="6"/>
      <c r="N21" s="6"/>
    </row>
    <row r="22" spans="1:14" ht="18" hidden="1" customHeight="1" x14ac:dyDescent="0.25">
      <c r="A22"/>
      <c r="B22" s="27" t="s">
        <v>75</v>
      </c>
      <c r="C22" s="28"/>
      <c r="D22" s="28"/>
      <c r="E22" s="28"/>
      <c r="F22" s="28"/>
      <c r="G22" s="28"/>
      <c r="I22" s="29"/>
      <c r="J22" s="29"/>
    </row>
    <row r="23" spans="1:14" ht="15" hidden="1" customHeight="1" x14ac:dyDescent="0.25">
      <c r="A23"/>
      <c r="B23" s="30" t="s">
        <v>76</v>
      </c>
      <c r="C23" s="28"/>
      <c r="D23" s="28"/>
      <c r="E23" s="28"/>
      <c r="F23" s="28"/>
      <c r="G23" s="28"/>
      <c r="I23" s="29"/>
      <c r="J23" s="29"/>
    </row>
    <row r="24" spans="1:14" ht="17.25" customHeight="1" x14ac:dyDescent="0.25">
      <c r="A24" s="20"/>
      <c r="B24" s="185"/>
      <c r="C24" s="31" t="s">
        <v>77</v>
      </c>
      <c r="D24" s="176" t="s">
        <v>78</v>
      </c>
      <c r="E24" s="177"/>
      <c r="F24" s="178"/>
      <c r="G24" s="31" t="s">
        <v>79</v>
      </c>
      <c r="H24" s="20"/>
      <c r="I24" s="24"/>
      <c r="J24" s="24"/>
      <c r="K24" s="20"/>
      <c r="L24" s="20"/>
      <c r="M24" s="6"/>
      <c r="N24" s="6"/>
    </row>
    <row r="25" spans="1:14" ht="15" customHeight="1" x14ac:dyDescent="0.25">
      <c r="A25" s="20"/>
      <c r="B25" s="185"/>
      <c r="C25" s="33" t="s">
        <v>80</v>
      </c>
      <c r="D25" s="179"/>
      <c r="E25" s="177"/>
      <c r="F25" s="178"/>
      <c r="G25" s="33" t="s">
        <v>81</v>
      </c>
      <c r="H25" s="20"/>
      <c r="I25" s="24"/>
      <c r="J25" s="24"/>
      <c r="K25" s="20"/>
      <c r="L25" s="20"/>
      <c r="M25" s="6"/>
      <c r="N25" s="6"/>
    </row>
    <row r="26" spans="1:14" ht="15" customHeight="1" x14ac:dyDescent="0.25">
      <c r="A26" s="20"/>
      <c r="B26" s="185"/>
      <c r="C26" s="34" t="s">
        <v>82</v>
      </c>
      <c r="D26" s="31" t="s">
        <v>83</v>
      </c>
      <c r="E26" s="31" t="s">
        <v>83</v>
      </c>
      <c r="F26" s="35" t="s">
        <v>83</v>
      </c>
      <c r="G26" s="36"/>
      <c r="H26" s="20"/>
      <c r="I26" s="24"/>
      <c r="J26" s="24"/>
      <c r="K26" s="20"/>
      <c r="L26" s="20"/>
      <c r="M26" s="6"/>
      <c r="N26" s="6"/>
    </row>
    <row r="27" spans="1:14" ht="15.75" customHeight="1" x14ac:dyDescent="0.25">
      <c r="A27" s="20"/>
      <c r="B27" s="185"/>
      <c r="C27" s="37"/>
      <c r="D27" s="33" t="s">
        <v>84</v>
      </c>
      <c r="E27" s="33" t="s">
        <v>85</v>
      </c>
      <c r="F27" s="34" t="s">
        <v>86</v>
      </c>
      <c r="G27" s="36"/>
      <c r="H27" s="20"/>
      <c r="I27" s="24"/>
      <c r="J27" s="24"/>
      <c r="K27" s="20"/>
      <c r="L27" s="20"/>
      <c r="M27" s="6"/>
      <c r="N27" s="6"/>
    </row>
    <row r="28" spans="1:14" ht="15.75" customHeight="1" x14ac:dyDescent="0.25">
      <c r="A28" s="20"/>
      <c r="B28" s="185"/>
      <c r="C28" s="38"/>
      <c r="D28" s="39"/>
      <c r="E28" s="39"/>
      <c r="F28" s="40" t="s">
        <v>87</v>
      </c>
      <c r="G28" s="39"/>
      <c r="H28" s="20"/>
      <c r="I28" s="24"/>
      <c r="J28" s="24"/>
      <c r="K28" s="20"/>
      <c r="L28" s="20"/>
      <c r="M28" s="6"/>
      <c r="N28" s="6"/>
    </row>
    <row r="29" spans="1:14" ht="15" hidden="1" customHeight="1" x14ac:dyDescent="0.25">
      <c r="A29"/>
      <c r="B29" s="41" t="s">
        <v>88</v>
      </c>
      <c r="C29" s="41">
        <v>60.86</v>
      </c>
      <c r="D29" s="41">
        <v>57.66</v>
      </c>
      <c r="E29" s="41">
        <v>62.9</v>
      </c>
      <c r="F29" s="41">
        <v>84.51</v>
      </c>
      <c r="G29" s="41">
        <v>71.47</v>
      </c>
      <c r="I29" s="29"/>
      <c r="J29" s="29"/>
    </row>
    <row r="30" spans="1:14" ht="15" hidden="1" customHeight="1" x14ac:dyDescent="0.25">
      <c r="A30"/>
      <c r="B30" s="41" t="s">
        <v>89</v>
      </c>
      <c r="C30" s="180">
        <v>61.65</v>
      </c>
      <c r="D30" s="180">
        <v>57.77</v>
      </c>
      <c r="E30" s="180">
        <v>63.79</v>
      </c>
      <c r="F30" s="180">
        <v>85.65</v>
      </c>
      <c r="G30" s="180">
        <v>69.430000000000007</v>
      </c>
      <c r="I30" s="29"/>
      <c r="J30" s="29"/>
    </row>
    <row r="31" spans="1:14" ht="15" hidden="1" customHeight="1" x14ac:dyDescent="0.25">
      <c r="A31"/>
      <c r="B31" s="41" t="s">
        <v>90</v>
      </c>
      <c r="C31" s="180"/>
      <c r="D31" s="180"/>
      <c r="E31" s="180"/>
      <c r="F31" s="180"/>
      <c r="G31" s="180"/>
      <c r="I31" s="29"/>
      <c r="J31" s="29"/>
    </row>
    <row r="32" spans="1:14" ht="15" hidden="1" customHeight="1" x14ac:dyDescent="0.25">
      <c r="A32"/>
      <c r="B32" s="42" t="s">
        <v>91</v>
      </c>
      <c r="C32" s="42">
        <v>60.6</v>
      </c>
      <c r="D32" s="42">
        <v>57.67</v>
      </c>
      <c r="E32" s="42">
        <v>62.73</v>
      </c>
      <c r="F32" s="42">
        <v>84.79</v>
      </c>
      <c r="G32" s="42">
        <v>67.760000000000005</v>
      </c>
      <c r="I32" s="29"/>
      <c r="J32" s="29"/>
    </row>
    <row r="33" spans="2:10" customFormat="1" ht="15" hidden="1" customHeight="1" x14ac:dyDescent="0.25">
      <c r="B33" s="42" t="s">
        <v>92</v>
      </c>
      <c r="C33" s="42">
        <v>59.59</v>
      </c>
      <c r="D33" s="42">
        <v>56.54</v>
      </c>
      <c r="E33" s="42">
        <v>61.78</v>
      </c>
      <c r="F33" s="42">
        <v>84.2</v>
      </c>
      <c r="G33" s="42">
        <v>66.25</v>
      </c>
      <c r="I33" s="29"/>
      <c r="J33" s="29"/>
    </row>
    <row r="34" spans="2:10" customFormat="1" ht="15" hidden="1" customHeight="1" x14ac:dyDescent="0.25">
      <c r="B34" s="42" t="s">
        <v>93</v>
      </c>
      <c r="C34" s="42">
        <v>60.42</v>
      </c>
      <c r="D34" s="42">
        <v>57.44</v>
      </c>
      <c r="E34" s="42">
        <v>62.31</v>
      </c>
      <c r="F34" s="42">
        <v>82.96</v>
      </c>
      <c r="G34" s="42">
        <v>68.62</v>
      </c>
      <c r="I34" s="29"/>
      <c r="J34" s="29"/>
    </row>
    <row r="35" spans="2:10" customFormat="1" ht="15" hidden="1" customHeight="1" x14ac:dyDescent="0.25">
      <c r="B35" s="42" t="s">
        <v>94</v>
      </c>
      <c r="C35" s="42">
        <v>61.9</v>
      </c>
      <c r="D35" s="42">
        <v>58.12</v>
      </c>
      <c r="E35" s="42">
        <v>63.27</v>
      </c>
      <c r="F35" s="42">
        <v>85.04</v>
      </c>
      <c r="G35" s="42">
        <v>67.33</v>
      </c>
      <c r="I35" s="29"/>
      <c r="J35" s="29"/>
    </row>
    <row r="36" spans="2:10" customFormat="1" ht="15" hidden="1" customHeight="1" x14ac:dyDescent="0.25">
      <c r="B36" s="42" t="s">
        <v>95</v>
      </c>
      <c r="C36" s="42">
        <v>58.7</v>
      </c>
      <c r="D36" s="42">
        <v>56.97</v>
      </c>
      <c r="E36" s="42">
        <v>59.53</v>
      </c>
      <c r="F36" s="42">
        <v>77.97</v>
      </c>
      <c r="G36" s="42">
        <v>68.099999999999994</v>
      </c>
      <c r="I36" s="29"/>
      <c r="J36" s="29"/>
    </row>
    <row r="37" spans="2:10" customFormat="1" ht="15" hidden="1" customHeight="1" x14ac:dyDescent="0.25">
      <c r="B37" s="42" t="s">
        <v>96</v>
      </c>
      <c r="C37" s="42">
        <v>58.55</v>
      </c>
      <c r="D37" s="42">
        <v>55.23</v>
      </c>
      <c r="E37" s="42">
        <v>59.17</v>
      </c>
      <c r="F37" s="42">
        <v>83.95</v>
      </c>
      <c r="G37" s="42">
        <v>66.37</v>
      </c>
      <c r="I37" s="29"/>
      <c r="J37" s="29"/>
    </row>
    <row r="38" spans="2:10" customFormat="1" ht="15" hidden="1" customHeight="1" x14ac:dyDescent="0.25">
      <c r="B38" s="42" t="s">
        <v>97</v>
      </c>
      <c r="C38" s="42">
        <v>59.65</v>
      </c>
      <c r="D38" s="42">
        <v>57.22</v>
      </c>
      <c r="E38" s="42">
        <v>60.99</v>
      </c>
      <c r="F38" s="42">
        <v>82.06</v>
      </c>
      <c r="G38" s="42">
        <v>69.5</v>
      </c>
      <c r="I38" s="29"/>
      <c r="J38" s="29"/>
    </row>
    <row r="39" spans="2:10" customFormat="1" ht="15" hidden="1" customHeight="1" x14ac:dyDescent="0.25">
      <c r="B39" s="42" t="s">
        <v>98</v>
      </c>
      <c r="C39" s="42">
        <v>59.66</v>
      </c>
      <c r="D39" s="42">
        <v>56.44</v>
      </c>
      <c r="E39" s="42">
        <v>61.78</v>
      </c>
      <c r="F39" s="42">
        <v>84.14</v>
      </c>
      <c r="G39" s="42">
        <v>65.849999999999994</v>
      </c>
      <c r="I39" s="29"/>
      <c r="J39" s="29"/>
    </row>
    <row r="40" spans="2:10" customFormat="1" ht="15" hidden="1" customHeight="1" x14ac:dyDescent="0.25">
      <c r="B40" s="42" t="s">
        <v>99</v>
      </c>
      <c r="C40" s="42">
        <v>60.63</v>
      </c>
      <c r="D40" s="42">
        <v>57.32</v>
      </c>
      <c r="E40" s="42">
        <v>62.44</v>
      </c>
      <c r="F40" s="42">
        <v>86.57</v>
      </c>
      <c r="G40" s="42">
        <v>67.55</v>
      </c>
      <c r="I40" s="29"/>
      <c r="J40" s="29"/>
    </row>
    <row r="41" spans="2:10" customFormat="1" ht="15" hidden="1" customHeight="1" x14ac:dyDescent="0.25">
      <c r="B41" s="42" t="s">
        <v>100</v>
      </c>
      <c r="C41" s="42">
        <v>61.8</v>
      </c>
      <c r="D41" s="42">
        <v>57.58</v>
      </c>
      <c r="E41" s="42">
        <v>63.41</v>
      </c>
      <c r="F41" s="42">
        <v>85.1</v>
      </c>
      <c r="G41" s="42">
        <v>70.17</v>
      </c>
      <c r="I41" s="29"/>
      <c r="J41" s="29"/>
    </row>
    <row r="42" spans="2:10" customFormat="1" ht="15" hidden="1" customHeight="1" x14ac:dyDescent="0.25">
      <c r="B42" s="42" t="s">
        <v>101</v>
      </c>
      <c r="C42" s="42">
        <v>59.57</v>
      </c>
      <c r="D42" s="42">
        <v>56.8</v>
      </c>
      <c r="E42" s="42">
        <v>61.68</v>
      </c>
      <c r="F42" s="42">
        <v>85.54</v>
      </c>
      <c r="G42" s="42">
        <v>66.8</v>
      </c>
      <c r="I42" s="29"/>
      <c r="J42" s="29"/>
    </row>
    <row r="43" spans="2:10" customFormat="1" ht="15" hidden="1" customHeight="1" x14ac:dyDescent="0.25">
      <c r="B43" s="42" t="s">
        <v>102</v>
      </c>
      <c r="C43" s="42">
        <v>59.24</v>
      </c>
      <c r="D43" s="42">
        <v>56.43</v>
      </c>
      <c r="E43" s="42">
        <v>60.75</v>
      </c>
      <c r="F43" s="42">
        <v>85.18</v>
      </c>
      <c r="G43" s="42">
        <v>67.27</v>
      </c>
      <c r="I43" s="29"/>
      <c r="J43" s="29"/>
    </row>
    <row r="44" spans="2:10" customFormat="1" ht="15" hidden="1" customHeight="1" x14ac:dyDescent="0.25">
      <c r="B44" s="42" t="s">
        <v>103</v>
      </c>
      <c r="C44" s="42">
        <v>60.46</v>
      </c>
      <c r="D44" s="42">
        <v>57.52</v>
      </c>
      <c r="E44" s="42">
        <v>62.34</v>
      </c>
      <c r="F44" s="42">
        <v>84.5</v>
      </c>
      <c r="G44" s="42">
        <v>67.55</v>
      </c>
      <c r="I44" s="29"/>
      <c r="J44" s="29"/>
    </row>
    <row r="45" spans="2:10" customFormat="1" ht="15" hidden="1" customHeight="1" x14ac:dyDescent="0.25">
      <c r="B45" s="42" t="s">
        <v>104</v>
      </c>
      <c r="C45" s="42">
        <v>60.57</v>
      </c>
      <c r="D45" s="42">
        <v>57.52</v>
      </c>
      <c r="E45" s="42">
        <v>62.53</v>
      </c>
      <c r="F45" s="42">
        <v>82.29</v>
      </c>
      <c r="G45" s="42">
        <v>66.709999999999994</v>
      </c>
      <c r="I45" s="29"/>
      <c r="J45" s="29"/>
    </row>
    <row r="46" spans="2:10" customFormat="1" ht="15" hidden="1" customHeight="1" x14ac:dyDescent="0.25">
      <c r="B46" s="42" t="s">
        <v>105</v>
      </c>
      <c r="C46" s="42">
        <v>59.75</v>
      </c>
      <c r="D46" s="42">
        <v>56.74</v>
      </c>
      <c r="E46" s="42">
        <v>60.9</v>
      </c>
      <c r="F46" s="42">
        <v>84.55</v>
      </c>
      <c r="G46" s="42">
        <v>69.739999999999995</v>
      </c>
      <c r="I46" s="29"/>
      <c r="J46" s="29"/>
    </row>
    <row r="47" spans="2:10" customFormat="1" ht="15" hidden="1" customHeight="1" x14ac:dyDescent="0.25">
      <c r="B47" s="42" t="s">
        <v>106</v>
      </c>
      <c r="C47" s="42">
        <v>60.8</v>
      </c>
      <c r="D47" s="42">
        <v>57.21</v>
      </c>
      <c r="E47" s="42">
        <v>62.65</v>
      </c>
      <c r="F47" s="42">
        <v>85.08</v>
      </c>
      <c r="G47" s="42">
        <v>68.069999999999993</v>
      </c>
      <c r="I47" s="29"/>
      <c r="J47" s="29"/>
    </row>
    <row r="48" spans="2:10" customFormat="1" ht="15" hidden="1" customHeight="1" x14ac:dyDescent="0.25">
      <c r="B48" s="42" t="s">
        <v>107</v>
      </c>
      <c r="C48" s="42">
        <v>59.39</v>
      </c>
      <c r="D48" s="42">
        <v>56.16</v>
      </c>
      <c r="E48" s="42">
        <v>60.46</v>
      </c>
      <c r="F48" s="42">
        <v>81.28</v>
      </c>
      <c r="G48" s="42">
        <v>68.8</v>
      </c>
      <c r="I48" s="29"/>
      <c r="J48" s="29"/>
    </row>
    <row r="49" spans="2:10" customFormat="1" ht="15" hidden="1" customHeight="1" x14ac:dyDescent="0.25">
      <c r="B49" s="42" t="s">
        <v>108</v>
      </c>
      <c r="C49" s="42">
        <v>64.11</v>
      </c>
      <c r="D49" s="42">
        <v>58.59</v>
      </c>
      <c r="E49" s="42">
        <v>65.16</v>
      </c>
      <c r="F49" s="42">
        <v>86.29</v>
      </c>
      <c r="G49" s="42">
        <v>70.930000000000007</v>
      </c>
      <c r="I49" s="29"/>
      <c r="J49" s="29"/>
    </row>
    <row r="50" spans="2:10" customFormat="1" ht="15" hidden="1" customHeight="1" x14ac:dyDescent="0.25">
      <c r="B50" s="41" t="s">
        <v>109</v>
      </c>
      <c r="C50" s="180">
        <v>61.53</v>
      </c>
      <c r="D50" s="180">
        <v>58.53</v>
      </c>
      <c r="E50" s="180">
        <v>63.41</v>
      </c>
      <c r="F50" s="180">
        <v>87.55</v>
      </c>
      <c r="G50" s="180">
        <v>73.48</v>
      </c>
      <c r="I50" s="29"/>
      <c r="J50" s="29"/>
    </row>
    <row r="51" spans="2:10" customFormat="1" ht="15" hidden="1" customHeight="1" x14ac:dyDescent="0.25">
      <c r="B51" s="41" t="s">
        <v>90</v>
      </c>
      <c r="C51" s="180"/>
      <c r="D51" s="180"/>
      <c r="E51" s="180"/>
      <c r="F51" s="180"/>
      <c r="G51" s="180"/>
      <c r="I51" s="29"/>
      <c r="J51" s="29"/>
    </row>
    <row r="52" spans="2:10" customFormat="1" ht="15" hidden="1" customHeight="1" x14ac:dyDescent="0.25">
      <c r="B52" s="42" t="s">
        <v>110</v>
      </c>
      <c r="C52" s="42">
        <v>61.29</v>
      </c>
      <c r="D52" s="42">
        <v>58.2</v>
      </c>
      <c r="E52" s="42">
        <v>62.9</v>
      </c>
      <c r="F52" s="42">
        <v>87.53</v>
      </c>
      <c r="G52" s="42">
        <v>72.69</v>
      </c>
      <c r="I52" s="29"/>
      <c r="J52" s="29"/>
    </row>
    <row r="53" spans="2:10" customFormat="1" ht="15" hidden="1" customHeight="1" x14ac:dyDescent="0.25">
      <c r="B53" s="42" t="s">
        <v>111</v>
      </c>
      <c r="C53" s="42">
        <v>58.45</v>
      </c>
      <c r="D53" s="42">
        <v>56.47</v>
      </c>
      <c r="E53" s="42">
        <v>60.36</v>
      </c>
      <c r="F53" s="42">
        <v>86.99</v>
      </c>
      <c r="G53" s="42">
        <v>71.239999999999995</v>
      </c>
      <c r="I53" s="29"/>
      <c r="J53" s="29"/>
    </row>
    <row r="54" spans="2:10" customFormat="1" ht="15" hidden="1" customHeight="1" x14ac:dyDescent="0.25">
      <c r="B54" s="42" t="s">
        <v>112</v>
      </c>
      <c r="C54" s="42">
        <v>61.43</v>
      </c>
      <c r="D54" s="42">
        <v>58.66</v>
      </c>
      <c r="E54" s="42">
        <v>63.61</v>
      </c>
      <c r="F54" s="42">
        <v>86.55</v>
      </c>
      <c r="G54" s="42">
        <v>73.87</v>
      </c>
      <c r="I54" s="29"/>
      <c r="J54" s="29"/>
    </row>
    <row r="55" spans="2:10" customFormat="1" ht="15" hidden="1" customHeight="1" x14ac:dyDescent="0.25">
      <c r="B55" s="42" t="s">
        <v>113</v>
      </c>
      <c r="C55" s="181">
        <v>63.81</v>
      </c>
      <c r="D55" s="181">
        <v>61.75</v>
      </c>
      <c r="E55" s="181">
        <v>67.37</v>
      </c>
      <c r="F55" s="181" t="s">
        <v>114</v>
      </c>
      <c r="G55" s="181">
        <v>76.739999999999995</v>
      </c>
      <c r="I55" s="29"/>
      <c r="J55" s="29"/>
    </row>
    <row r="56" spans="2:10" customFormat="1" ht="15" hidden="1" customHeight="1" x14ac:dyDescent="0.25">
      <c r="B56" s="42" t="s">
        <v>115</v>
      </c>
      <c r="C56" s="181"/>
      <c r="D56" s="181"/>
      <c r="E56" s="181"/>
      <c r="F56" s="181"/>
      <c r="G56" s="181"/>
      <c r="I56" s="29"/>
      <c r="J56" s="29"/>
    </row>
    <row r="57" spans="2:10" customFormat="1" ht="15" hidden="1" customHeight="1" x14ac:dyDescent="0.25">
      <c r="B57" s="42" t="s">
        <v>116</v>
      </c>
      <c r="C57" s="181">
        <v>61.33</v>
      </c>
      <c r="D57" s="181">
        <v>58.5</v>
      </c>
      <c r="E57" s="181">
        <v>63.48</v>
      </c>
      <c r="F57" s="181">
        <v>86.55</v>
      </c>
      <c r="G57" s="181">
        <v>73.73</v>
      </c>
      <c r="I57" s="29"/>
      <c r="J57" s="29"/>
    </row>
    <row r="58" spans="2:10" customFormat="1" ht="15" hidden="1" customHeight="1" x14ac:dyDescent="0.25">
      <c r="B58" s="42" t="s">
        <v>117</v>
      </c>
      <c r="C58" s="181"/>
      <c r="D58" s="181"/>
      <c r="E58" s="181"/>
      <c r="F58" s="181"/>
      <c r="G58" s="181"/>
      <c r="I58" s="29"/>
      <c r="J58" s="29"/>
    </row>
    <row r="59" spans="2:10" customFormat="1" ht="15" hidden="1" customHeight="1" x14ac:dyDescent="0.25">
      <c r="B59" s="42" t="s">
        <v>118</v>
      </c>
      <c r="C59" s="42">
        <v>60.68</v>
      </c>
      <c r="D59" s="42">
        <v>58</v>
      </c>
      <c r="E59" s="42">
        <v>62.16</v>
      </c>
      <c r="F59" s="42">
        <v>82.85</v>
      </c>
      <c r="G59" s="42">
        <v>72.42</v>
      </c>
      <c r="I59" s="29"/>
      <c r="J59" s="29"/>
    </row>
    <row r="60" spans="2:10" customFormat="1" ht="15" hidden="1" customHeight="1" x14ac:dyDescent="0.25">
      <c r="B60" s="42" t="s">
        <v>119</v>
      </c>
      <c r="C60" s="42">
        <v>64.48</v>
      </c>
      <c r="D60" s="42">
        <v>61.87</v>
      </c>
      <c r="E60" s="42">
        <v>65.349999999999994</v>
      </c>
      <c r="F60" s="42">
        <v>89.45</v>
      </c>
      <c r="G60" s="42">
        <v>71.61</v>
      </c>
      <c r="I60" s="29"/>
      <c r="J60" s="29"/>
    </row>
    <row r="61" spans="2:10" customFormat="1" ht="15" hidden="1" customHeight="1" x14ac:dyDescent="0.25">
      <c r="B61" s="42" t="s">
        <v>120</v>
      </c>
      <c r="C61" s="42">
        <v>60.84</v>
      </c>
      <c r="D61" s="42">
        <v>57.92</v>
      </c>
      <c r="E61" s="42">
        <v>62.51</v>
      </c>
      <c r="F61" s="42">
        <v>87.68</v>
      </c>
      <c r="G61" s="42">
        <v>70.89</v>
      </c>
      <c r="I61" s="29"/>
      <c r="J61" s="29"/>
    </row>
    <row r="62" spans="2:10" customFormat="1" ht="15" hidden="1" customHeight="1" x14ac:dyDescent="0.25">
      <c r="B62" s="42" t="s">
        <v>121</v>
      </c>
      <c r="C62" s="42">
        <v>64.59</v>
      </c>
      <c r="D62" s="42">
        <v>61.44</v>
      </c>
      <c r="E62" s="42">
        <v>65.709999999999994</v>
      </c>
      <c r="F62" s="42">
        <v>85.7</v>
      </c>
      <c r="G62" s="42">
        <v>77.98</v>
      </c>
      <c r="I62" s="29"/>
      <c r="J62" s="29"/>
    </row>
    <row r="63" spans="2:10" customFormat="1" ht="15" hidden="1" customHeight="1" x14ac:dyDescent="0.25">
      <c r="B63" s="42" t="s">
        <v>122</v>
      </c>
      <c r="C63" s="42">
        <v>61.03</v>
      </c>
      <c r="D63" s="42">
        <v>58</v>
      </c>
      <c r="E63" s="42">
        <v>61.9</v>
      </c>
      <c r="F63" s="42">
        <v>88.06</v>
      </c>
      <c r="G63" s="42">
        <v>70.900000000000006</v>
      </c>
      <c r="I63" s="29"/>
      <c r="J63" s="29"/>
    </row>
    <row r="64" spans="2:10" customFormat="1" ht="15" hidden="1" customHeight="1" x14ac:dyDescent="0.25">
      <c r="B64" s="42" t="s">
        <v>123</v>
      </c>
      <c r="C64" s="42">
        <v>60.48</v>
      </c>
      <c r="D64" s="42">
        <v>58.21</v>
      </c>
      <c r="E64" s="42">
        <v>62.25</v>
      </c>
      <c r="F64" s="42">
        <v>86.08</v>
      </c>
      <c r="G64" s="42">
        <v>71.7</v>
      </c>
      <c r="I64" s="29"/>
      <c r="J64" s="29"/>
    </row>
    <row r="65" spans="2:10" customFormat="1" ht="15" hidden="1" customHeight="1" x14ac:dyDescent="0.25">
      <c r="B65" s="42" t="s">
        <v>124</v>
      </c>
      <c r="C65" s="42">
        <v>61.83</v>
      </c>
      <c r="D65" s="42">
        <v>58.52</v>
      </c>
      <c r="E65" s="42">
        <v>63.65</v>
      </c>
      <c r="F65" s="42">
        <v>88.12</v>
      </c>
      <c r="G65" s="42">
        <v>71.569999999999993</v>
      </c>
      <c r="I65" s="29"/>
      <c r="J65" s="29"/>
    </row>
    <row r="66" spans="2:10" customFormat="1" ht="15" hidden="1" customHeight="1" x14ac:dyDescent="0.25">
      <c r="B66" s="41" t="s">
        <v>125</v>
      </c>
      <c r="C66" s="180">
        <v>62.37</v>
      </c>
      <c r="D66" s="180">
        <v>58.5</v>
      </c>
      <c r="E66" s="180">
        <v>64.87</v>
      </c>
      <c r="F66" s="180">
        <v>84.91</v>
      </c>
      <c r="G66" s="180">
        <v>68.5</v>
      </c>
      <c r="I66" s="29"/>
      <c r="J66" s="29"/>
    </row>
    <row r="67" spans="2:10" customFormat="1" ht="15" hidden="1" customHeight="1" x14ac:dyDescent="0.25">
      <c r="B67" s="41" t="s">
        <v>90</v>
      </c>
      <c r="C67" s="180"/>
      <c r="D67" s="180"/>
      <c r="E67" s="180"/>
      <c r="F67" s="180"/>
      <c r="G67" s="180"/>
      <c r="I67" s="29"/>
      <c r="J67" s="29"/>
    </row>
    <row r="68" spans="2:10" customFormat="1" ht="15" hidden="1" customHeight="1" x14ac:dyDescent="0.25">
      <c r="B68" s="42" t="s">
        <v>126</v>
      </c>
      <c r="C68" s="42">
        <v>63.72</v>
      </c>
      <c r="D68" s="42">
        <v>59.5</v>
      </c>
      <c r="E68" s="42">
        <v>65.510000000000005</v>
      </c>
      <c r="F68" s="42">
        <v>90.19</v>
      </c>
      <c r="G68" s="42">
        <v>68.010000000000005</v>
      </c>
      <c r="I68" s="29"/>
      <c r="J68" s="29"/>
    </row>
    <row r="69" spans="2:10" customFormat="1" ht="15" hidden="1" customHeight="1" x14ac:dyDescent="0.25">
      <c r="B69" s="42" t="s">
        <v>127</v>
      </c>
      <c r="C69" s="42">
        <v>61.32</v>
      </c>
      <c r="D69" s="42">
        <v>58.23</v>
      </c>
      <c r="E69" s="42">
        <v>63.68</v>
      </c>
      <c r="F69" s="42">
        <v>85.86</v>
      </c>
      <c r="G69" s="42">
        <v>67.209999999999994</v>
      </c>
      <c r="I69" s="29"/>
      <c r="J69" s="29"/>
    </row>
    <row r="70" spans="2:10" customFormat="1" ht="15" hidden="1" customHeight="1" x14ac:dyDescent="0.25">
      <c r="B70" s="42" t="s">
        <v>128</v>
      </c>
      <c r="C70" s="42">
        <v>67.290000000000006</v>
      </c>
      <c r="D70" s="42">
        <v>61.95</v>
      </c>
      <c r="E70" s="42">
        <v>69.400000000000006</v>
      </c>
      <c r="F70" s="42">
        <v>91.99</v>
      </c>
      <c r="G70" s="42">
        <v>71.48</v>
      </c>
      <c r="I70" s="29"/>
      <c r="J70" s="29"/>
    </row>
    <row r="71" spans="2:10" customFormat="1" ht="15" hidden="1" customHeight="1" x14ac:dyDescent="0.25">
      <c r="B71" s="42" t="s">
        <v>129</v>
      </c>
      <c r="C71" s="42">
        <v>61.78</v>
      </c>
      <c r="D71" s="42">
        <v>58.74</v>
      </c>
      <c r="E71" s="42">
        <v>64.72</v>
      </c>
      <c r="F71" s="42">
        <v>85.08</v>
      </c>
      <c r="G71" s="42">
        <v>67.66</v>
      </c>
      <c r="I71" s="29"/>
      <c r="J71" s="29"/>
    </row>
    <row r="72" spans="2:10" customFormat="1" ht="15" hidden="1" customHeight="1" x14ac:dyDescent="0.25">
      <c r="B72" s="42" t="s">
        <v>130</v>
      </c>
      <c r="C72" s="42">
        <v>61.55</v>
      </c>
      <c r="D72" s="42">
        <v>58.66</v>
      </c>
      <c r="E72" s="42">
        <v>63.87</v>
      </c>
      <c r="F72" s="42">
        <v>86.52</v>
      </c>
      <c r="G72" s="42">
        <v>68.67</v>
      </c>
      <c r="I72" s="29"/>
      <c r="J72" s="29"/>
    </row>
    <row r="73" spans="2:10" customFormat="1" ht="15" hidden="1" customHeight="1" x14ac:dyDescent="0.25">
      <c r="B73" s="42" t="s">
        <v>131</v>
      </c>
      <c r="C73" s="42">
        <v>61.53</v>
      </c>
      <c r="D73" s="42">
        <v>58.19</v>
      </c>
      <c r="E73" s="42">
        <v>64.569999999999993</v>
      </c>
      <c r="F73" s="42">
        <v>85.25</v>
      </c>
      <c r="G73" s="42">
        <v>68.510000000000005</v>
      </c>
      <c r="I73" s="29"/>
      <c r="J73" s="29"/>
    </row>
    <row r="74" spans="2:10" customFormat="1" ht="15" hidden="1" customHeight="1" x14ac:dyDescent="0.25">
      <c r="B74" s="42" t="s">
        <v>132</v>
      </c>
      <c r="C74" s="42">
        <v>61.84</v>
      </c>
      <c r="D74" s="42">
        <v>57.59</v>
      </c>
      <c r="E74" s="42">
        <v>64.02</v>
      </c>
      <c r="F74" s="42">
        <v>82.74</v>
      </c>
      <c r="G74" s="42">
        <v>66.91</v>
      </c>
      <c r="I74" s="29"/>
      <c r="J74" s="29"/>
    </row>
    <row r="75" spans="2:10" customFormat="1" ht="15" hidden="1" customHeight="1" x14ac:dyDescent="0.25">
      <c r="B75" s="42" t="s">
        <v>133</v>
      </c>
      <c r="C75" s="42">
        <v>68.16</v>
      </c>
      <c r="D75" s="42">
        <v>61.83</v>
      </c>
      <c r="E75" s="42">
        <v>69.47</v>
      </c>
      <c r="F75" s="42">
        <v>90.87</v>
      </c>
      <c r="G75" s="42">
        <v>71.64</v>
      </c>
      <c r="I75" s="29"/>
      <c r="J75" s="29"/>
    </row>
    <row r="76" spans="2:10" customFormat="1" ht="15" hidden="1" customHeight="1" x14ac:dyDescent="0.25">
      <c r="B76" s="41" t="s">
        <v>134</v>
      </c>
      <c r="C76" s="180">
        <v>61.25</v>
      </c>
      <c r="D76" s="180">
        <v>57.39</v>
      </c>
      <c r="E76" s="180">
        <v>62.64</v>
      </c>
      <c r="F76" s="180">
        <v>83.79</v>
      </c>
      <c r="G76" s="180">
        <v>65.7</v>
      </c>
      <c r="I76" s="29"/>
      <c r="J76" s="29"/>
    </row>
    <row r="77" spans="2:10" customFormat="1" ht="15" hidden="1" customHeight="1" x14ac:dyDescent="0.25">
      <c r="B77" s="41" t="s">
        <v>90</v>
      </c>
      <c r="C77" s="180"/>
      <c r="D77" s="180"/>
      <c r="E77" s="180"/>
      <c r="F77" s="180"/>
      <c r="G77" s="180"/>
      <c r="I77" s="29"/>
      <c r="J77" s="29"/>
    </row>
    <row r="78" spans="2:10" customFormat="1" ht="15" hidden="1" customHeight="1" x14ac:dyDescent="0.25">
      <c r="B78" s="42" t="s">
        <v>135</v>
      </c>
      <c r="C78" s="42">
        <v>59.79</v>
      </c>
      <c r="D78" s="42">
        <v>55.29</v>
      </c>
      <c r="E78" s="42">
        <v>61.09</v>
      </c>
      <c r="F78" s="42">
        <v>80.62</v>
      </c>
      <c r="G78" s="42">
        <v>62.22</v>
      </c>
      <c r="I78" s="29"/>
      <c r="J78" s="29"/>
    </row>
    <row r="79" spans="2:10" customFormat="1" ht="15" hidden="1" customHeight="1" x14ac:dyDescent="0.25">
      <c r="B79" s="42" t="s">
        <v>136</v>
      </c>
      <c r="C79" s="42">
        <v>58.62</v>
      </c>
      <c r="D79" s="42">
        <v>55.81</v>
      </c>
      <c r="E79" s="42">
        <v>59.42</v>
      </c>
      <c r="F79" s="42">
        <v>84.6</v>
      </c>
      <c r="G79" s="42">
        <v>64.38</v>
      </c>
      <c r="I79" s="29"/>
      <c r="J79" s="29"/>
    </row>
    <row r="80" spans="2:10" customFormat="1" ht="15" hidden="1" customHeight="1" x14ac:dyDescent="0.25">
      <c r="B80" s="42" t="s">
        <v>137</v>
      </c>
      <c r="C80" s="42">
        <v>61.86</v>
      </c>
      <c r="D80" s="42">
        <v>57.92</v>
      </c>
      <c r="E80" s="42">
        <v>62.89</v>
      </c>
      <c r="F80" s="42">
        <v>83.81</v>
      </c>
      <c r="G80" s="42">
        <v>65.78</v>
      </c>
      <c r="I80" s="29"/>
      <c r="J80" s="29"/>
    </row>
    <row r="81" spans="1:14" ht="15" hidden="1" customHeight="1" x14ac:dyDescent="0.25">
      <c r="A81"/>
      <c r="B81" s="42" t="s">
        <v>138</v>
      </c>
      <c r="C81" s="42">
        <v>62.44</v>
      </c>
      <c r="D81" s="42">
        <v>58.03</v>
      </c>
      <c r="E81" s="42">
        <v>63.3</v>
      </c>
      <c r="F81" s="42">
        <v>88.55</v>
      </c>
      <c r="G81" s="42">
        <v>66.260000000000005</v>
      </c>
      <c r="I81" s="29"/>
      <c r="J81" s="29"/>
    </row>
    <row r="82" spans="1:14" ht="15" hidden="1" customHeight="1" x14ac:dyDescent="0.25">
      <c r="A82"/>
      <c r="B82" s="42" t="s">
        <v>139</v>
      </c>
      <c r="C82" s="42">
        <v>60.47</v>
      </c>
      <c r="D82" s="42">
        <v>56.95</v>
      </c>
      <c r="E82" s="42">
        <v>62.03</v>
      </c>
      <c r="F82" s="42">
        <v>84.89</v>
      </c>
      <c r="G82" s="42">
        <v>64.86</v>
      </c>
      <c r="I82" s="29"/>
      <c r="J82" s="29"/>
    </row>
    <row r="83" spans="1:14" ht="15" hidden="1" customHeight="1" x14ac:dyDescent="0.25">
      <c r="A83"/>
      <c r="B83" s="42" t="s">
        <v>140</v>
      </c>
      <c r="C83" s="42">
        <v>58.6</v>
      </c>
      <c r="D83" s="42">
        <v>54.89</v>
      </c>
      <c r="E83" s="42">
        <v>59.74</v>
      </c>
      <c r="F83" s="42">
        <v>78.599999999999994</v>
      </c>
      <c r="G83" s="42">
        <v>62.93</v>
      </c>
      <c r="I83" s="29"/>
      <c r="J83" s="29"/>
    </row>
    <row r="84" spans="1:14" ht="15" hidden="1" customHeight="1" x14ac:dyDescent="0.25">
      <c r="A84"/>
      <c r="B84" s="42" t="s">
        <v>141</v>
      </c>
      <c r="C84" s="42">
        <v>62.49</v>
      </c>
      <c r="D84" s="42">
        <v>58.78</v>
      </c>
      <c r="E84" s="42">
        <v>64.88</v>
      </c>
      <c r="F84" s="42">
        <v>87.37</v>
      </c>
      <c r="G84" s="42">
        <v>68.69</v>
      </c>
      <c r="I84" s="29"/>
      <c r="J84" s="29"/>
    </row>
    <row r="85" spans="1:14" ht="15" hidden="1" customHeight="1" x14ac:dyDescent="0.25">
      <c r="A85"/>
      <c r="B85" s="41" t="s">
        <v>142</v>
      </c>
      <c r="C85" s="180">
        <v>59.06</v>
      </c>
      <c r="D85" s="180">
        <v>56.47</v>
      </c>
      <c r="E85" s="180">
        <v>61.11</v>
      </c>
      <c r="F85" s="180">
        <v>84.13</v>
      </c>
      <c r="G85" s="180">
        <v>68.52</v>
      </c>
      <c r="I85" s="29"/>
      <c r="J85" s="29"/>
    </row>
    <row r="86" spans="1:14" ht="15" hidden="1" customHeight="1" x14ac:dyDescent="0.25">
      <c r="A86"/>
      <c r="B86" s="41" t="s">
        <v>90</v>
      </c>
      <c r="C86" s="180"/>
      <c r="D86" s="180"/>
      <c r="E86" s="180"/>
      <c r="F86" s="180"/>
      <c r="G86" s="180"/>
      <c r="I86" s="29"/>
      <c r="J86" s="29"/>
    </row>
    <row r="87" spans="1:14" ht="15" hidden="1" customHeight="1" x14ac:dyDescent="0.25">
      <c r="A87"/>
      <c r="B87" s="42" t="s">
        <v>143</v>
      </c>
      <c r="C87" s="42">
        <v>58.9</v>
      </c>
      <c r="D87" s="42">
        <v>56.55</v>
      </c>
      <c r="E87" s="42">
        <v>61</v>
      </c>
      <c r="F87" s="42">
        <v>82.46</v>
      </c>
      <c r="G87" s="42">
        <v>68.77</v>
      </c>
      <c r="I87" s="29"/>
      <c r="J87" s="29"/>
    </row>
    <row r="88" spans="1:14" ht="15" hidden="1" customHeight="1" x14ac:dyDescent="0.25">
      <c r="A88"/>
      <c r="B88" s="42" t="s">
        <v>144</v>
      </c>
      <c r="C88" s="42">
        <v>59.29</v>
      </c>
      <c r="D88" s="42">
        <v>56.34</v>
      </c>
      <c r="E88" s="42">
        <v>60.99</v>
      </c>
      <c r="F88" s="42">
        <v>85.21</v>
      </c>
      <c r="G88" s="42">
        <v>67.11</v>
      </c>
      <c r="I88" s="29"/>
      <c r="J88" s="29"/>
    </row>
    <row r="89" spans="1:14" ht="15" hidden="1" customHeight="1" x14ac:dyDescent="0.25">
      <c r="A89"/>
      <c r="B89" s="42" t="s">
        <v>145</v>
      </c>
      <c r="C89" s="42">
        <v>58.97</v>
      </c>
      <c r="D89" s="42">
        <v>56.35</v>
      </c>
      <c r="E89" s="42">
        <v>61.11</v>
      </c>
      <c r="F89" s="42">
        <v>83.89</v>
      </c>
      <c r="G89" s="42">
        <v>67.790000000000006</v>
      </c>
      <c r="I89" s="29"/>
      <c r="J89" s="29"/>
    </row>
    <row r="90" spans="1:14" ht="15" hidden="1" customHeight="1" x14ac:dyDescent="0.25">
      <c r="A90"/>
      <c r="B90" s="42" t="s">
        <v>146</v>
      </c>
      <c r="C90" s="42">
        <v>57.29</v>
      </c>
      <c r="D90" s="42">
        <v>55.01</v>
      </c>
      <c r="E90" s="42">
        <v>59.1</v>
      </c>
      <c r="F90" s="42">
        <v>82.03</v>
      </c>
      <c r="G90" s="42">
        <v>66.69</v>
      </c>
      <c r="I90" s="29"/>
      <c r="J90" s="29"/>
    </row>
    <row r="91" spans="1:14" ht="15" hidden="1" customHeight="1" x14ac:dyDescent="0.25">
      <c r="A91"/>
      <c r="B91" s="42" t="s">
        <v>147</v>
      </c>
      <c r="C91" s="42">
        <v>59.52</v>
      </c>
      <c r="D91" s="42">
        <v>57.07</v>
      </c>
      <c r="E91" s="42">
        <v>61.58</v>
      </c>
      <c r="F91" s="42">
        <v>87.01</v>
      </c>
      <c r="G91" s="42">
        <v>69.989999999999995</v>
      </c>
      <c r="I91" s="29"/>
      <c r="J91" s="29"/>
    </row>
    <row r="92" spans="1:14" ht="15" hidden="1" customHeight="1" x14ac:dyDescent="0.25">
      <c r="A92"/>
      <c r="B92" s="42" t="s">
        <v>148</v>
      </c>
      <c r="C92" s="42">
        <v>59.34</v>
      </c>
      <c r="D92" s="42">
        <v>56.28</v>
      </c>
      <c r="E92" s="42">
        <v>61.14</v>
      </c>
      <c r="F92" s="42">
        <v>84.09</v>
      </c>
      <c r="G92" s="42">
        <v>67</v>
      </c>
      <c r="I92" s="29"/>
      <c r="J92" s="29"/>
    </row>
    <row r="93" spans="1:14" ht="15" customHeight="1" x14ac:dyDescent="0.25">
      <c r="A93" s="20"/>
      <c r="B93" s="43" t="s">
        <v>149</v>
      </c>
      <c r="C93" s="32">
        <v>60.24</v>
      </c>
      <c r="D93" s="32">
        <v>57.27</v>
      </c>
      <c r="E93" s="32">
        <v>62.24</v>
      </c>
      <c r="F93" s="32">
        <v>86</v>
      </c>
      <c r="G93" s="32">
        <v>71.900000000000006</v>
      </c>
      <c r="H93" s="20"/>
      <c r="I93" s="24"/>
      <c r="J93" s="24"/>
      <c r="K93" s="20"/>
      <c r="L93" s="20"/>
      <c r="M93" s="6"/>
      <c r="N93" s="6"/>
    </row>
    <row r="94" spans="1:14" ht="15" hidden="1" customHeight="1" x14ac:dyDescent="0.25">
      <c r="A94"/>
      <c r="B94" s="42" t="s">
        <v>150</v>
      </c>
      <c r="C94" s="42">
        <v>59.23</v>
      </c>
      <c r="D94" s="42">
        <v>56.88</v>
      </c>
      <c r="E94" s="42">
        <v>62.03</v>
      </c>
      <c r="F94" s="42">
        <v>87.92</v>
      </c>
      <c r="G94" s="42">
        <v>69.180000000000007</v>
      </c>
      <c r="I94" s="29"/>
      <c r="J94" s="29"/>
    </row>
    <row r="95" spans="1:14" ht="15" hidden="1" customHeight="1" x14ac:dyDescent="0.25">
      <c r="A95"/>
      <c r="B95" s="42" t="s">
        <v>151</v>
      </c>
      <c r="C95" s="42">
        <v>60.56</v>
      </c>
      <c r="D95" s="42">
        <v>57.49</v>
      </c>
      <c r="E95" s="42">
        <v>62.2</v>
      </c>
      <c r="F95" s="42">
        <v>83.94</v>
      </c>
      <c r="G95" s="42">
        <v>68.290000000000006</v>
      </c>
      <c r="I95" s="29"/>
      <c r="J95" s="29"/>
    </row>
    <row r="96" spans="1:14" ht="15" hidden="1" customHeight="1" x14ac:dyDescent="0.25">
      <c r="A96"/>
      <c r="B96" s="42" t="s">
        <v>152</v>
      </c>
      <c r="C96" s="42">
        <v>58.69</v>
      </c>
      <c r="D96" s="42">
        <v>56.78</v>
      </c>
      <c r="E96" s="42">
        <v>61.19</v>
      </c>
      <c r="F96" s="42">
        <v>82.96</v>
      </c>
      <c r="G96" s="42">
        <v>69.2</v>
      </c>
      <c r="I96" s="29"/>
      <c r="J96" s="29"/>
    </row>
    <row r="97" spans="1:14" ht="15" hidden="1" customHeight="1" x14ac:dyDescent="0.25">
      <c r="A97"/>
      <c r="B97" s="42" t="s">
        <v>153</v>
      </c>
      <c r="C97" s="42">
        <v>59.86</v>
      </c>
      <c r="D97" s="42">
        <v>57.43</v>
      </c>
      <c r="E97" s="42">
        <v>61.49</v>
      </c>
      <c r="F97" s="42">
        <v>86.52</v>
      </c>
      <c r="G97" s="42">
        <v>68.56</v>
      </c>
      <c r="I97" s="29"/>
      <c r="J97" s="29"/>
    </row>
    <row r="98" spans="1:14" ht="15" hidden="1" customHeight="1" x14ac:dyDescent="0.25">
      <c r="A98"/>
      <c r="B98" s="42" t="s">
        <v>154</v>
      </c>
      <c r="C98" s="42">
        <v>58.69</v>
      </c>
      <c r="D98" s="42">
        <v>55.8</v>
      </c>
      <c r="E98" s="42">
        <v>60.95</v>
      </c>
      <c r="F98" s="42">
        <v>85.32</v>
      </c>
      <c r="G98" s="42">
        <v>67.88</v>
      </c>
      <c r="I98" s="29"/>
      <c r="J98" s="29"/>
    </row>
    <row r="99" spans="1:14" ht="15" hidden="1" customHeight="1" x14ac:dyDescent="0.25">
      <c r="A99"/>
      <c r="B99" s="42" t="s">
        <v>155</v>
      </c>
      <c r="C99" s="42">
        <v>59.53</v>
      </c>
      <c r="D99" s="42">
        <v>57.32</v>
      </c>
      <c r="E99" s="42">
        <v>61.74</v>
      </c>
      <c r="F99" s="42">
        <v>85.19</v>
      </c>
      <c r="G99" s="42">
        <v>68.67</v>
      </c>
      <c r="I99" s="29"/>
      <c r="J99" s="29"/>
    </row>
    <row r="100" spans="1:14" ht="15" hidden="1" customHeight="1" x14ac:dyDescent="0.25">
      <c r="A100"/>
      <c r="B100" s="42" t="s">
        <v>156</v>
      </c>
      <c r="C100" s="42">
        <v>58.15</v>
      </c>
      <c r="D100" s="42">
        <v>55.73</v>
      </c>
      <c r="E100" s="42">
        <v>60.09</v>
      </c>
      <c r="F100" s="42">
        <v>84.85</v>
      </c>
      <c r="G100" s="42">
        <v>66.95</v>
      </c>
      <c r="I100" s="29"/>
      <c r="J100" s="29"/>
    </row>
    <row r="101" spans="1:14" ht="15" hidden="1" customHeight="1" x14ac:dyDescent="0.25">
      <c r="A101"/>
      <c r="B101" s="41" t="s">
        <v>157</v>
      </c>
      <c r="C101" s="180">
        <v>59.02</v>
      </c>
      <c r="D101" s="180">
        <v>56.1</v>
      </c>
      <c r="E101" s="180">
        <v>60.89</v>
      </c>
      <c r="F101" s="180">
        <v>82.46</v>
      </c>
      <c r="G101" s="180">
        <v>71.53</v>
      </c>
      <c r="I101" s="29"/>
      <c r="J101" s="29"/>
    </row>
    <row r="102" spans="1:14" ht="15" hidden="1" customHeight="1" x14ac:dyDescent="0.25">
      <c r="A102"/>
      <c r="B102" s="41" t="s">
        <v>90</v>
      </c>
      <c r="C102" s="180"/>
      <c r="D102" s="180"/>
      <c r="E102" s="180"/>
      <c r="F102" s="180"/>
      <c r="G102" s="180"/>
      <c r="I102" s="29"/>
      <c r="J102" s="29"/>
    </row>
    <row r="103" spans="1:14" ht="15" hidden="1" customHeight="1" x14ac:dyDescent="0.25">
      <c r="A103"/>
      <c r="B103" s="42" t="s">
        <v>158</v>
      </c>
      <c r="C103" s="42">
        <v>56.47</v>
      </c>
      <c r="D103" s="42">
        <v>54.46</v>
      </c>
      <c r="E103" s="42">
        <v>59.46</v>
      </c>
      <c r="F103" s="42">
        <v>81.08</v>
      </c>
      <c r="G103" s="42">
        <v>69.95</v>
      </c>
      <c r="I103" s="29"/>
      <c r="J103" s="29"/>
    </row>
    <row r="104" spans="1:14" ht="15" hidden="1" customHeight="1" x14ac:dyDescent="0.25">
      <c r="A104"/>
      <c r="B104" s="42" t="s">
        <v>159</v>
      </c>
      <c r="C104" s="42">
        <v>59.98</v>
      </c>
      <c r="D104" s="42">
        <v>57.07</v>
      </c>
      <c r="E104" s="42">
        <v>61.45</v>
      </c>
      <c r="F104" s="42">
        <v>82.92</v>
      </c>
      <c r="G104" s="42">
        <v>71.290000000000006</v>
      </c>
      <c r="I104" s="29"/>
      <c r="J104" s="29"/>
    </row>
    <row r="105" spans="1:14" ht="15" hidden="1" customHeight="1" x14ac:dyDescent="0.25">
      <c r="A105"/>
      <c r="B105" s="42" t="s">
        <v>160</v>
      </c>
      <c r="C105" s="42">
        <v>59.88</v>
      </c>
      <c r="D105" s="42">
        <v>56.88</v>
      </c>
      <c r="E105" s="42">
        <v>61.61</v>
      </c>
      <c r="F105" s="42">
        <v>82.7</v>
      </c>
      <c r="G105" s="42">
        <v>75.55</v>
      </c>
      <c r="I105" s="29"/>
      <c r="J105" s="29"/>
    </row>
    <row r="106" spans="1:14" ht="15" hidden="1" customHeight="1" x14ac:dyDescent="0.25">
      <c r="A106"/>
      <c r="B106" s="42" t="s">
        <v>113</v>
      </c>
      <c r="C106" s="181">
        <v>60.34</v>
      </c>
      <c r="D106" s="181">
        <v>57.25</v>
      </c>
      <c r="E106" s="181">
        <v>61.69</v>
      </c>
      <c r="F106" s="181">
        <v>83.3</v>
      </c>
      <c r="G106" s="181">
        <v>76.02</v>
      </c>
      <c r="I106" s="29"/>
      <c r="J106" s="29"/>
    </row>
    <row r="107" spans="1:14" ht="15" hidden="1" customHeight="1" x14ac:dyDescent="0.25">
      <c r="A107"/>
      <c r="B107" s="42" t="s">
        <v>161</v>
      </c>
      <c r="C107" s="181"/>
      <c r="D107" s="181"/>
      <c r="E107" s="181"/>
      <c r="F107" s="181"/>
      <c r="G107" s="181"/>
      <c r="I107" s="29"/>
      <c r="J107" s="29"/>
    </row>
    <row r="108" spans="1:14" ht="15" hidden="1" customHeight="1" x14ac:dyDescent="0.25">
      <c r="A108" s="20"/>
      <c r="B108" s="44" t="s">
        <v>162</v>
      </c>
      <c r="C108" s="182"/>
      <c r="D108" s="182"/>
      <c r="E108" s="182"/>
      <c r="F108" s="182"/>
      <c r="G108" s="182"/>
      <c r="H108" s="20"/>
      <c r="I108" s="24"/>
      <c r="J108" s="24"/>
      <c r="K108" s="20"/>
      <c r="L108" s="20"/>
      <c r="M108" s="6"/>
      <c r="N108" s="6"/>
    </row>
    <row r="109" spans="1:14" ht="15" hidden="1" customHeight="1" x14ac:dyDescent="0.25">
      <c r="A109"/>
      <c r="B109" s="42" t="s">
        <v>163</v>
      </c>
      <c r="C109" s="42">
        <v>58.89</v>
      </c>
      <c r="D109" s="42">
        <v>56.65</v>
      </c>
      <c r="E109" s="42">
        <v>60.48</v>
      </c>
      <c r="F109" s="42">
        <v>82.72</v>
      </c>
      <c r="G109" s="42">
        <v>76.59</v>
      </c>
      <c r="I109" s="29"/>
      <c r="J109" s="29"/>
    </row>
    <row r="110" spans="1:14" ht="15" hidden="1" customHeight="1" x14ac:dyDescent="0.25">
      <c r="A110"/>
      <c r="B110" s="42" t="s">
        <v>164</v>
      </c>
      <c r="C110" s="181">
        <v>59.87</v>
      </c>
      <c r="D110" s="181">
        <v>56.47</v>
      </c>
      <c r="E110" s="181">
        <v>62.37</v>
      </c>
      <c r="F110" s="181">
        <v>81.44</v>
      </c>
      <c r="G110" s="181">
        <v>71.14</v>
      </c>
      <c r="I110" s="29"/>
      <c r="J110" s="29"/>
    </row>
    <row r="111" spans="1:14" ht="15" hidden="1" customHeight="1" x14ac:dyDescent="0.25">
      <c r="A111"/>
      <c r="B111" s="42" t="s">
        <v>165</v>
      </c>
      <c r="C111" s="181"/>
      <c r="D111" s="181"/>
      <c r="E111" s="181"/>
      <c r="F111" s="181"/>
      <c r="G111" s="181"/>
      <c r="I111" s="29"/>
      <c r="J111" s="29"/>
    </row>
    <row r="112" spans="1:14" ht="15" hidden="1" customHeight="1" x14ac:dyDescent="0.25">
      <c r="A112"/>
      <c r="B112" s="42" t="s">
        <v>166</v>
      </c>
      <c r="C112" s="181"/>
      <c r="D112" s="181"/>
      <c r="E112" s="181"/>
      <c r="F112" s="181"/>
      <c r="G112" s="181"/>
      <c r="I112" s="29"/>
      <c r="J112" s="29"/>
    </row>
    <row r="113" spans="2:10" customFormat="1" ht="15" hidden="1" customHeight="1" x14ac:dyDescent="0.25">
      <c r="B113" s="42" t="s">
        <v>167</v>
      </c>
      <c r="C113" s="42">
        <v>57.8</v>
      </c>
      <c r="D113" s="42">
        <v>54.15</v>
      </c>
      <c r="E113" s="42">
        <v>59.37</v>
      </c>
      <c r="F113" s="42">
        <v>81.849999999999994</v>
      </c>
      <c r="G113" s="42">
        <v>69.97</v>
      </c>
      <c r="I113" s="29"/>
      <c r="J113" s="29"/>
    </row>
    <row r="114" spans="2:10" customFormat="1" ht="15" hidden="1" customHeight="1" x14ac:dyDescent="0.25">
      <c r="B114" s="41" t="s">
        <v>168</v>
      </c>
      <c r="C114" s="180">
        <v>58.88</v>
      </c>
      <c r="D114" s="180">
        <v>56.6</v>
      </c>
      <c r="E114" s="180">
        <v>60.38</v>
      </c>
      <c r="F114" s="180">
        <v>80.73</v>
      </c>
      <c r="G114" s="180">
        <v>74.87</v>
      </c>
      <c r="I114" s="29"/>
      <c r="J114" s="29"/>
    </row>
    <row r="115" spans="2:10" customFormat="1" ht="15" hidden="1" customHeight="1" x14ac:dyDescent="0.25">
      <c r="B115" s="41" t="s">
        <v>90</v>
      </c>
      <c r="C115" s="180"/>
      <c r="D115" s="180"/>
      <c r="E115" s="180"/>
      <c r="F115" s="180"/>
      <c r="G115" s="180"/>
      <c r="I115" s="29"/>
      <c r="J115" s="29"/>
    </row>
    <row r="116" spans="2:10" customFormat="1" ht="15" hidden="1" customHeight="1" x14ac:dyDescent="0.25">
      <c r="B116" s="42" t="s">
        <v>169</v>
      </c>
      <c r="C116" s="42">
        <v>60.57</v>
      </c>
      <c r="D116" s="42">
        <v>57.74</v>
      </c>
      <c r="E116" s="42">
        <v>62.11</v>
      </c>
      <c r="F116" s="42">
        <v>79.87</v>
      </c>
      <c r="G116" s="42">
        <v>76.290000000000006</v>
      </c>
      <c r="I116" s="29"/>
      <c r="J116" s="29"/>
    </row>
    <row r="117" spans="2:10" customFormat="1" ht="15" hidden="1" customHeight="1" x14ac:dyDescent="0.25">
      <c r="B117" s="42" t="s">
        <v>170</v>
      </c>
      <c r="C117" s="42">
        <v>62.38</v>
      </c>
      <c r="D117" s="42">
        <v>60.76</v>
      </c>
      <c r="E117" s="42">
        <v>63.73</v>
      </c>
      <c r="F117" s="42">
        <v>83.16</v>
      </c>
      <c r="G117" s="42">
        <v>78.19</v>
      </c>
      <c r="I117" s="29"/>
      <c r="J117" s="29"/>
    </row>
    <row r="118" spans="2:10" customFormat="1" ht="15" hidden="1" customHeight="1" x14ac:dyDescent="0.25">
      <c r="B118" s="42" t="s">
        <v>171</v>
      </c>
      <c r="C118" s="42">
        <v>58.37</v>
      </c>
      <c r="D118" s="42">
        <v>56.45</v>
      </c>
      <c r="E118" s="42">
        <v>60.23</v>
      </c>
      <c r="F118" s="42">
        <v>82.76</v>
      </c>
      <c r="G118" s="42">
        <v>73.66</v>
      </c>
      <c r="I118" s="29"/>
      <c r="J118" s="29"/>
    </row>
    <row r="119" spans="2:10" customFormat="1" ht="15" hidden="1" customHeight="1" x14ac:dyDescent="0.25">
      <c r="B119" s="42" t="s">
        <v>172</v>
      </c>
      <c r="C119" s="42">
        <v>57.1</v>
      </c>
      <c r="D119" s="42">
        <v>55.12</v>
      </c>
      <c r="E119" s="42">
        <v>58.22</v>
      </c>
      <c r="F119" s="42">
        <v>79.709999999999994</v>
      </c>
      <c r="G119" s="42">
        <v>72.28</v>
      </c>
      <c r="I119" s="29"/>
      <c r="J119" s="29"/>
    </row>
    <row r="120" spans="2:10" customFormat="1" ht="15" hidden="1" customHeight="1" x14ac:dyDescent="0.25">
      <c r="B120" s="42" t="s">
        <v>173</v>
      </c>
      <c r="C120" s="42">
        <v>60.8</v>
      </c>
      <c r="D120" s="42">
        <v>57.87</v>
      </c>
      <c r="E120" s="42">
        <v>61.93</v>
      </c>
      <c r="F120" s="42">
        <v>82.91</v>
      </c>
      <c r="G120" s="42">
        <v>75.95</v>
      </c>
      <c r="I120" s="29"/>
      <c r="J120" s="29"/>
    </row>
    <row r="121" spans="2:10" customFormat="1" ht="15" hidden="1" customHeight="1" x14ac:dyDescent="0.25">
      <c r="B121" s="42" t="s">
        <v>174</v>
      </c>
      <c r="C121" s="42">
        <v>60.37</v>
      </c>
      <c r="D121" s="42">
        <v>58.35</v>
      </c>
      <c r="E121" s="42">
        <v>61.76</v>
      </c>
      <c r="F121" s="42">
        <v>84.62</v>
      </c>
      <c r="G121" s="42">
        <v>76.22</v>
      </c>
      <c r="I121" s="29"/>
      <c r="J121" s="29"/>
    </row>
    <row r="122" spans="2:10" customFormat="1" ht="15" hidden="1" customHeight="1" x14ac:dyDescent="0.25">
      <c r="B122" s="42" t="s">
        <v>175</v>
      </c>
      <c r="C122" s="42">
        <v>58.13</v>
      </c>
      <c r="D122" s="42">
        <v>55.32</v>
      </c>
      <c r="E122" s="42">
        <v>59.97</v>
      </c>
      <c r="F122" s="42">
        <v>78.349999999999994</v>
      </c>
      <c r="G122" s="42">
        <v>72.2</v>
      </c>
      <c r="I122" s="29"/>
      <c r="J122" s="29"/>
    </row>
    <row r="123" spans="2:10" customFormat="1" ht="15" hidden="1" customHeight="1" x14ac:dyDescent="0.25">
      <c r="B123" s="42" t="s">
        <v>176</v>
      </c>
      <c r="C123" s="42">
        <v>58.9</v>
      </c>
      <c r="D123" s="42">
        <v>56.29</v>
      </c>
      <c r="E123" s="42">
        <v>60.28</v>
      </c>
      <c r="F123" s="42">
        <v>79.739999999999995</v>
      </c>
      <c r="G123" s="42">
        <v>74.540000000000006</v>
      </c>
      <c r="I123" s="29"/>
      <c r="J123" s="29"/>
    </row>
    <row r="124" spans="2:10" customFormat="1" ht="15" hidden="1" customHeight="1" x14ac:dyDescent="0.25">
      <c r="B124" s="42" t="s">
        <v>177</v>
      </c>
      <c r="C124" s="42">
        <v>57.8</v>
      </c>
      <c r="D124" s="42">
        <v>55.08</v>
      </c>
      <c r="E124" s="42">
        <v>59.89</v>
      </c>
      <c r="F124" s="42">
        <v>76.599999999999994</v>
      </c>
      <c r="G124" s="42">
        <v>70.900000000000006</v>
      </c>
      <c r="I124" s="29"/>
      <c r="J124" s="29"/>
    </row>
    <row r="125" spans="2:10" customFormat="1" ht="15" hidden="1" customHeight="1" x14ac:dyDescent="0.25">
      <c r="B125" s="42" t="s">
        <v>178</v>
      </c>
      <c r="C125" s="42">
        <v>57.5</v>
      </c>
      <c r="D125" s="42">
        <v>55.44</v>
      </c>
      <c r="E125" s="42">
        <v>58.57</v>
      </c>
      <c r="F125" s="42">
        <v>75.62</v>
      </c>
      <c r="G125" s="42">
        <v>73.8</v>
      </c>
      <c r="I125" s="29"/>
      <c r="J125" s="29"/>
    </row>
    <row r="126" spans="2:10" customFormat="1" ht="15" hidden="1" customHeight="1" x14ac:dyDescent="0.25">
      <c r="B126" s="41" t="s">
        <v>179</v>
      </c>
      <c r="C126" s="180">
        <v>65.14</v>
      </c>
      <c r="D126" s="180">
        <v>63.73</v>
      </c>
      <c r="E126" s="180">
        <v>65.83</v>
      </c>
      <c r="F126" s="180">
        <v>80.91</v>
      </c>
      <c r="G126" s="180">
        <v>80.790000000000006</v>
      </c>
      <c r="I126" s="29"/>
      <c r="J126" s="29"/>
    </row>
    <row r="127" spans="2:10" customFormat="1" ht="15" hidden="1" customHeight="1" x14ac:dyDescent="0.25">
      <c r="B127" s="41" t="s">
        <v>90</v>
      </c>
      <c r="C127" s="180"/>
      <c r="D127" s="180"/>
      <c r="E127" s="180"/>
      <c r="F127" s="180"/>
      <c r="G127" s="180"/>
      <c r="I127" s="29"/>
      <c r="J127" s="29"/>
    </row>
    <row r="128" spans="2:10" customFormat="1" ht="15" hidden="1" customHeight="1" x14ac:dyDescent="0.25">
      <c r="B128" s="42" t="s">
        <v>180</v>
      </c>
      <c r="C128" s="42">
        <v>60.81</v>
      </c>
      <c r="D128" s="42">
        <v>58.61</v>
      </c>
      <c r="E128" s="42">
        <v>61.72</v>
      </c>
      <c r="F128" s="42">
        <v>83.28</v>
      </c>
      <c r="G128" s="42">
        <v>76.03</v>
      </c>
      <c r="I128" s="29"/>
      <c r="J128" s="29"/>
    </row>
    <row r="129" spans="1:14" ht="15" hidden="1" customHeight="1" x14ac:dyDescent="0.25">
      <c r="A129"/>
      <c r="B129" s="42" t="s">
        <v>181</v>
      </c>
      <c r="C129" s="42">
        <v>74.099999999999994</v>
      </c>
      <c r="D129" s="42">
        <v>71.989999999999995</v>
      </c>
      <c r="E129" s="42">
        <v>75.36</v>
      </c>
      <c r="F129" s="42">
        <v>85.05</v>
      </c>
      <c r="G129" s="42">
        <v>92.73</v>
      </c>
      <c r="I129" s="29"/>
      <c r="J129" s="29"/>
    </row>
    <row r="130" spans="1:14" ht="15" hidden="1" customHeight="1" x14ac:dyDescent="0.25">
      <c r="A130"/>
      <c r="B130" s="42" t="s">
        <v>182</v>
      </c>
      <c r="C130" s="42">
        <v>62.13</v>
      </c>
      <c r="D130" s="42">
        <v>59.57</v>
      </c>
      <c r="E130" s="42">
        <v>65.62</v>
      </c>
      <c r="F130" s="42">
        <v>83.92</v>
      </c>
      <c r="G130" s="42">
        <v>83.42</v>
      </c>
      <c r="I130" s="29"/>
      <c r="J130" s="29"/>
    </row>
    <row r="131" spans="1:14" ht="15" hidden="1" customHeight="1" x14ac:dyDescent="0.25">
      <c r="A131"/>
      <c r="B131" s="42" t="s">
        <v>183</v>
      </c>
      <c r="C131" s="42">
        <v>73.040000000000006</v>
      </c>
      <c r="D131" s="42">
        <v>72.260000000000005</v>
      </c>
      <c r="E131" s="42">
        <v>73.849999999999994</v>
      </c>
      <c r="F131" s="42">
        <v>82.79</v>
      </c>
      <c r="G131" s="42">
        <v>89.21</v>
      </c>
      <c r="I131" s="29"/>
      <c r="J131" s="29"/>
    </row>
    <row r="132" spans="1:14" ht="15" hidden="1" customHeight="1" x14ac:dyDescent="0.25">
      <c r="A132"/>
      <c r="B132" s="42" t="s">
        <v>184</v>
      </c>
      <c r="C132" s="42">
        <v>63.57</v>
      </c>
      <c r="D132" s="42">
        <v>61.41</v>
      </c>
      <c r="E132" s="42">
        <v>63.43</v>
      </c>
      <c r="F132" s="42">
        <v>78.650000000000006</v>
      </c>
      <c r="G132" s="42">
        <v>75.540000000000006</v>
      </c>
      <c r="I132" s="29"/>
      <c r="J132" s="29"/>
    </row>
    <row r="133" spans="1:14" ht="15" hidden="1" customHeight="1" x14ac:dyDescent="0.25">
      <c r="A133"/>
      <c r="B133" s="42" t="s">
        <v>185</v>
      </c>
      <c r="C133" s="42">
        <v>62.82</v>
      </c>
      <c r="D133" s="42">
        <v>60.89</v>
      </c>
      <c r="E133" s="42">
        <v>63.5</v>
      </c>
      <c r="F133" s="42">
        <v>75.459999999999994</v>
      </c>
      <c r="G133" s="42">
        <v>76.23</v>
      </c>
      <c r="I133" s="29"/>
      <c r="J133" s="29"/>
    </row>
    <row r="134" spans="1:14" ht="15" hidden="1" customHeight="1" x14ac:dyDescent="0.25">
      <c r="A134"/>
      <c r="B134" s="42" t="s">
        <v>186</v>
      </c>
      <c r="C134" s="42">
        <v>62.13</v>
      </c>
      <c r="D134" s="42">
        <v>60.16</v>
      </c>
      <c r="E134" s="42">
        <v>63.74</v>
      </c>
      <c r="F134" s="42">
        <v>81.319999999999993</v>
      </c>
      <c r="G134" s="42">
        <v>77.06</v>
      </c>
      <c r="I134" s="29"/>
      <c r="J134" s="29"/>
    </row>
    <row r="135" spans="1:14" ht="15" hidden="1" customHeight="1" x14ac:dyDescent="0.25">
      <c r="A135"/>
      <c r="B135" s="42" t="s">
        <v>187</v>
      </c>
      <c r="C135" s="42">
        <v>70.11</v>
      </c>
      <c r="D135" s="42">
        <v>69.150000000000006</v>
      </c>
      <c r="E135" s="42">
        <v>73.239999999999995</v>
      </c>
      <c r="F135" s="42" t="s">
        <v>114</v>
      </c>
      <c r="G135" s="42">
        <v>89.09</v>
      </c>
      <c r="I135" s="29"/>
      <c r="J135" s="29"/>
    </row>
    <row r="136" spans="1:14" ht="15" hidden="1" customHeight="1" x14ac:dyDescent="0.25">
      <c r="A136"/>
      <c r="B136" s="42" t="s">
        <v>188</v>
      </c>
      <c r="C136" s="42">
        <v>72.14</v>
      </c>
      <c r="D136" s="42">
        <v>68.599999999999994</v>
      </c>
      <c r="E136" s="42">
        <v>73.03</v>
      </c>
      <c r="F136" s="42">
        <v>91.41</v>
      </c>
      <c r="G136" s="42">
        <v>90.54</v>
      </c>
      <c r="I136" s="29"/>
      <c r="J136" s="29"/>
    </row>
    <row r="137" spans="1:14" ht="15" hidden="1" customHeight="1" x14ac:dyDescent="0.25">
      <c r="A137"/>
      <c r="B137" s="42" t="s">
        <v>189</v>
      </c>
      <c r="C137" s="42">
        <v>63.37</v>
      </c>
      <c r="D137" s="42">
        <v>61.58</v>
      </c>
      <c r="E137" s="42">
        <v>64.489999999999995</v>
      </c>
      <c r="F137" s="42">
        <v>75.900000000000006</v>
      </c>
      <c r="G137" s="42">
        <v>78.069999999999993</v>
      </c>
      <c r="I137" s="29"/>
      <c r="J137" s="29"/>
    </row>
    <row r="138" spans="1:14" ht="15" hidden="1" customHeight="1" x14ac:dyDescent="0.25">
      <c r="A138"/>
      <c r="B138" s="42" t="s">
        <v>190</v>
      </c>
      <c r="C138" s="42">
        <v>75.59</v>
      </c>
      <c r="D138" s="42">
        <v>74</v>
      </c>
      <c r="E138" s="42">
        <v>77</v>
      </c>
      <c r="F138" s="42" t="s">
        <v>114</v>
      </c>
      <c r="G138" s="42">
        <v>76</v>
      </c>
      <c r="I138" s="29"/>
      <c r="J138" s="29"/>
    </row>
    <row r="139" spans="1:14" ht="15" customHeight="1" x14ac:dyDescent="0.25">
      <c r="A139" s="20"/>
      <c r="B139" s="184" t="s">
        <v>191</v>
      </c>
      <c r="C139" s="184"/>
      <c r="D139" s="184"/>
      <c r="E139" s="184"/>
      <c r="F139" s="184"/>
      <c r="G139" s="184"/>
      <c r="H139" s="20"/>
      <c r="I139" s="24"/>
      <c r="J139" s="24"/>
      <c r="K139" s="20"/>
      <c r="L139" s="20"/>
      <c r="M139" s="6"/>
      <c r="N139" s="6"/>
    </row>
    <row r="140" spans="1:14" ht="15" customHeight="1" x14ac:dyDescent="0.25">
      <c r="A140" s="20"/>
      <c r="B140" s="22"/>
      <c r="C140" s="22"/>
      <c r="D140" s="22"/>
      <c r="E140" s="22"/>
      <c r="F140" s="22"/>
      <c r="G140" s="22"/>
      <c r="H140" s="20"/>
      <c r="I140" s="24"/>
      <c r="J140" s="24"/>
      <c r="K140" s="20"/>
      <c r="L140" s="20"/>
      <c r="M140" s="6"/>
      <c r="N140" s="6"/>
    </row>
    <row r="141" spans="1:14" x14ac:dyDescent="0.25">
      <c r="A141" s="20"/>
      <c r="B141" s="22"/>
      <c r="C141" s="22"/>
      <c r="D141" s="22"/>
      <c r="E141" s="22"/>
      <c r="F141" s="22"/>
      <c r="G141" s="22"/>
      <c r="H141" s="20"/>
      <c r="I141" s="24"/>
      <c r="J141" s="24"/>
      <c r="K141" s="20"/>
      <c r="L141" s="20"/>
      <c r="M141" s="6"/>
      <c r="N141" s="6"/>
    </row>
    <row r="142" spans="1:14" x14ac:dyDescent="0.25">
      <c r="A142" s="20"/>
      <c r="B142" s="22"/>
      <c r="C142" s="22"/>
      <c r="D142" s="22"/>
      <c r="E142" s="22"/>
      <c r="F142" s="22"/>
      <c r="G142" s="22"/>
      <c r="H142" s="20"/>
      <c r="I142" s="24"/>
      <c r="J142" s="24"/>
      <c r="K142" s="20"/>
      <c r="L142" s="20"/>
      <c r="M142" s="6"/>
      <c r="N142" s="6"/>
    </row>
    <row r="143" spans="1:14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6"/>
      <c r="N143" s="6"/>
    </row>
    <row r="144" spans="1:14" x14ac:dyDescent="0.25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2:14" x14ac:dyDescent="0.25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2:14" x14ac:dyDescent="0.25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2:14" x14ac:dyDescent="0.25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2:14" x14ac:dyDescent="0.25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2:14" x14ac:dyDescent="0.25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2:14" x14ac:dyDescent="0.25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2:14" x14ac:dyDescent="0.25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2:14" x14ac:dyDescent="0.25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2:14" x14ac:dyDescent="0.25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2:14" x14ac:dyDescent="0.25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2:14" x14ac:dyDescent="0.25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2:14" x14ac:dyDescent="0.25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2:14" x14ac:dyDescent="0.25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2:14" x14ac:dyDescent="0.25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2:14" x14ac:dyDescent="0.25">
      <c r="B159" s="6"/>
      <c r="C159" s="6"/>
      <c r="D159" s="6"/>
      <c r="E159" s="6"/>
      <c r="F159" s="6"/>
      <c r="G159" s="6"/>
      <c r="H159" s="6"/>
      <c r="I159" s="6"/>
      <c r="J159" s="6" t="s">
        <v>192</v>
      </c>
      <c r="K159" s="6"/>
      <c r="L159" s="6"/>
      <c r="M159" s="6"/>
      <c r="N159" s="6"/>
    </row>
    <row r="160" spans="2:14" x14ac:dyDescent="0.25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2:14" x14ac:dyDescent="0.25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2:14" x14ac:dyDescent="0.25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2:14" x14ac:dyDescent="0.25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2:14" x14ac:dyDescent="0.25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</sheetData>
  <autoFilter ref="B21:G139">
    <filterColumn colId="0">
      <filters blank="1">
        <filter val="* Средняя потребительская цена по Российской Федерации формируется как средневзвешенная величина с учетом ежегодно актуализируемой доли объема потребления бензина и дизельного топлива в субъектах Российской Федерации."/>
        <filter val="авт. округ - Югра"/>
        <filter val="Пермский край"/>
      </filters>
    </filterColumn>
  </autoFilter>
  <mergeCells count="69">
    <mergeCell ref="I2:J2"/>
    <mergeCell ref="B3:G3"/>
    <mergeCell ref="I3:J3"/>
    <mergeCell ref="B4:G4"/>
    <mergeCell ref="I4:J4"/>
    <mergeCell ref="I6:J6"/>
    <mergeCell ref="B139:G139"/>
    <mergeCell ref="B24:B28"/>
    <mergeCell ref="C30:C31"/>
    <mergeCell ref="C50:C51"/>
    <mergeCell ref="C55:C56"/>
    <mergeCell ref="C57:C58"/>
    <mergeCell ref="C66:C67"/>
    <mergeCell ref="C76:C77"/>
    <mergeCell ref="C85:C86"/>
    <mergeCell ref="C101:C102"/>
    <mergeCell ref="C106:C108"/>
    <mergeCell ref="C110:C112"/>
    <mergeCell ref="C114:C115"/>
    <mergeCell ref="C126:C127"/>
    <mergeCell ref="D30:D31"/>
    <mergeCell ref="D110:D112"/>
    <mergeCell ref="D114:D115"/>
    <mergeCell ref="D50:D51"/>
    <mergeCell ref="D55:D56"/>
    <mergeCell ref="D57:D58"/>
    <mergeCell ref="D66:D67"/>
    <mergeCell ref="D76:D77"/>
    <mergeCell ref="D126:D127"/>
    <mergeCell ref="E30:E31"/>
    <mergeCell ref="E50:E51"/>
    <mergeCell ref="E55:E56"/>
    <mergeCell ref="E57:E58"/>
    <mergeCell ref="E66:E67"/>
    <mergeCell ref="E76:E77"/>
    <mergeCell ref="E85:E86"/>
    <mergeCell ref="E101:E102"/>
    <mergeCell ref="E106:E108"/>
    <mergeCell ref="E110:E112"/>
    <mergeCell ref="E114:E115"/>
    <mergeCell ref="E126:E127"/>
    <mergeCell ref="D85:D86"/>
    <mergeCell ref="D101:D102"/>
    <mergeCell ref="D106:D108"/>
    <mergeCell ref="F85:F86"/>
    <mergeCell ref="F101:F102"/>
    <mergeCell ref="F106:F108"/>
    <mergeCell ref="F110:F112"/>
    <mergeCell ref="F30:F31"/>
    <mergeCell ref="F50:F51"/>
    <mergeCell ref="F55:F56"/>
    <mergeCell ref="F57:F58"/>
    <mergeCell ref="F66:F67"/>
    <mergeCell ref="D24:F25"/>
    <mergeCell ref="F114:F115"/>
    <mergeCell ref="F126:F127"/>
    <mergeCell ref="G30:G31"/>
    <mergeCell ref="G50:G51"/>
    <mergeCell ref="G55:G56"/>
    <mergeCell ref="G57:G58"/>
    <mergeCell ref="G66:G67"/>
    <mergeCell ref="G76:G77"/>
    <mergeCell ref="G85:G86"/>
    <mergeCell ref="G101:G102"/>
    <mergeCell ref="G106:G108"/>
    <mergeCell ref="G110:G112"/>
    <mergeCell ref="G114:G115"/>
    <mergeCell ref="G126:G127"/>
    <mergeCell ref="F76:F77"/>
  </mergeCells>
  <hyperlinks>
    <hyperlink ref="B4" r:id="rId1"/>
    <hyperlink ref="I4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НЦЕ</vt:lpstr>
      <vt:lpstr>Определение Ксез</vt:lpstr>
      <vt:lpstr>Справочная информация </vt:lpstr>
      <vt:lpstr>НЦЕ!Область_печати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Меньших Дарья Николаевна</dc:creator>
  <cp:lastModifiedBy>Olga I. Aleksandrova</cp:lastModifiedBy>
  <cp:lastPrinted>2026-07-29T08:59:00Z</cp:lastPrinted>
  <dcterms:created xsi:type="dcterms:W3CDTF">2025-05-16T05:56:00Z</dcterms:created>
  <dcterms:modified xsi:type="dcterms:W3CDTF">2026-10-21T09:11:08Z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8E71027565E140688101C0E0FE974E2E_13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