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E:\Документация\Буторина\!!!11.Медикаменты (ЖНВЛП)\"/>
    </mc:Choice>
  </mc:AlternateContent>
  <xr:revisionPtr revIDLastSave="0" documentId="8_{5D0A5D9C-06FB-42FB-95B5-B7A8F5307A0E}" xr6:coauthVersionLast="46" xr6:coauthVersionMax="46" xr10:uidLastSave="{00000000-0000-0000-0000-000000000000}"/>
  <bookViews>
    <workbookView xWindow="10935" yWindow="30" windowWidth="17760" windowHeight="13065" xr2:uid="{00000000-000D-0000-FFFF-FFFF00000000}"/>
  </bookViews>
  <sheets>
    <sheet name="лист" sheetId="4" r:id="rId1"/>
  </sheets>
  <definedNames>
    <definedName name="_xlnm._FilterDatabase" localSheetId="0" hidden="1">лист!$A$8:$B$42</definedName>
  </definedNames>
  <calcPr calcId="191029"/>
</workbook>
</file>

<file path=xl/calcChain.xml><?xml version="1.0" encoding="utf-8"?>
<calcChain xmlns="http://schemas.openxmlformats.org/spreadsheetml/2006/main">
  <c r="N40" i="4" l="1"/>
  <c r="M40" i="4"/>
  <c r="L40" i="4"/>
  <c r="Q40" i="4" s="1"/>
  <c r="N39" i="4"/>
  <c r="M39" i="4"/>
  <c r="L39" i="4"/>
  <c r="Q39" i="4" s="1"/>
  <c r="N38" i="4"/>
  <c r="M38" i="4"/>
  <c r="L38" i="4"/>
  <c r="Q38" i="4" s="1"/>
  <c r="N37" i="4"/>
  <c r="M37" i="4"/>
  <c r="L37" i="4"/>
  <c r="Q37" i="4" s="1"/>
  <c r="N34" i="4"/>
  <c r="M34" i="4"/>
  <c r="L34" i="4"/>
  <c r="Q34" i="4" s="1"/>
  <c r="N36" i="4"/>
  <c r="M36" i="4"/>
  <c r="L36" i="4"/>
  <c r="Q36" i="4" s="1"/>
  <c r="N35" i="4"/>
  <c r="M35" i="4"/>
  <c r="L35" i="4"/>
  <c r="Q35" i="4" s="1"/>
  <c r="N33" i="4"/>
  <c r="M33" i="4"/>
  <c r="L33" i="4"/>
  <c r="Q33" i="4" s="1"/>
  <c r="N32" i="4"/>
  <c r="M32" i="4"/>
  <c r="L32" i="4"/>
  <c r="Q32" i="4" s="1"/>
  <c r="N31" i="4"/>
  <c r="M31" i="4"/>
  <c r="L31" i="4"/>
  <c r="Q31" i="4" s="1"/>
  <c r="N30" i="4"/>
  <c r="M30" i="4"/>
  <c r="L30" i="4"/>
  <c r="Q30" i="4" s="1"/>
  <c r="N29" i="4"/>
  <c r="M29" i="4"/>
  <c r="L29" i="4"/>
  <c r="Q29" i="4" s="1"/>
  <c r="N28" i="4"/>
  <c r="M28" i="4"/>
  <c r="L28" i="4"/>
  <c r="Q28" i="4" s="1"/>
  <c r="N27" i="4"/>
  <c r="M27" i="4"/>
  <c r="L27" i="4"/>
  <c r="Q27" i="4" s="1"/>
  <c r="N26" i="4"/>
  <c r="M26" i="4"/>
  <c r="L26" i="4"/>
  <c r="Q26" i="4" s="1"/>
  <c r="N25" i="4"/>
  <c r="M25" i="4"/>
  <c r="L25" i="4"/>
  <c r="Q25" i="4" s="1"/>
  <c r="N24" i="4"/>
  <c r="M24" i="4"/>
  <c r="L24" i="4"/>
  <c r="Q24" i="4" s="1"/>
  <c r="N23" i="4"/>
  <c r="M23" i="4"/>
  <c r="L23" i="4"/>
  <c r="Q23" i="4" s="1"/>
  <c r="N22" i="4"/>
  <c r="M22" i="4"/>
  <c r="L22" i="4"/>
  <c r="Q22" i="4" s="1"/>
  <c r="N21" i="4"/>
  <c r="M21" i="4"/>
  <c r="L21" i="4"/>
  <c r="Q21" i="4" s="1"/>
  <c r="N20" i="4"/>
  <c r="M20" i="4"/>
  <c r="L20" i="4"/>
  <c r="Q20" i="4" s="1"/>
  <c r="N19" i="4"/>
  <c r="M19" i="4"/>
  <c r="L19" i="4"/>
  <c r="Q19" i="4" s="1"/>
  <c r="N18" i="4"/>
  <c r="M18" i="4"/>
  <c r="L18" i="4"/>
  <c r="Q18" i="4" s="1"/>
  <c r="N17" i="4"/>
  <c r="M17" i="4"/>
  <c r="L17" i="4"/>
  <c r="Q17" i="4" s="1"/>
  <c r="N16" i="4"/>
  <c r="M16" i="4"/>
  <c r="L16" i="4"/>
  <c r="Q16" i="4" s="1"/>
  <c r="N15" i="4"/>
  <c r="M15" i="4"/>
  <c r="L15" i="4"/>
  <c r="Q15" i="4" s="1"/>
  <c r="N14" i="4"/>
  <c r="M14" i="4"/>
  <c r="L14" i="4"/>
  <c r="Q14" i="4" s="1"/>
  <c r="N13" i="4"/>
  <c r="M13" i="4"/>
  <c r="L13" i="4"/>
  <c r="Q13" i="4" s="1"/>
  <c r="N12" i="4"/>
  <c r="M12" i="4"/>
  <c r="L12" i="4"/>
  <c r="Q12" i="4" s="1"/>
  <c r="N11" i="4"/>
  <c r="M11" i="4"/>
  <c r="L11" i="4"/>
  <c r="Q11" i="4" s="1"/>
  <c r="N10" i="4"/>
  <c r="M10" i="4"/>
  <c r="L10" i="4"/>
  <c r="Q10" i="4" s="1"/>
  <c r="O14" i="4" l="1"/>
  <c r="P14" i="4" s="1"/>
  <c r="O18" i="4"/>
  <c r="P18" i="4" s="1"/>
  <c r="O31" i="4"/>
  <c r="P31" i="4" s="1"/>
  <c r="O13" i="4"/>
  <c r="P13" i="4" s="1"/>
  <c r="O39" i="4"/>
  <c r="P39" i="4" s="1"/>
  <c r="O20" i="4"/>
  <c r="P20" i="4" s="1"/>
  <c r="O30" i="4"/>
  <c r="P30" i="4" s="1"/>
  <c r="O34" i="4"/>
  <c r="P34" i="4" s="1"/>
  <c r="O16" i="4"/>
  <c r="P16" i="4" s="1"/>
  <c r="O21" i="4"/>
  <c r="P21" i="4" s="1"/>
  <c r="O38" i="4"/>
  <c r="P38" i="4" s="1"/>
  <c r="O19" i="4"/>
  <c r="P19" i="4" s="1"/>
  <c r="O12" i="4"/>
  <c r="P12" i="4" s="1"/>
  <c r="O24" i="4"/>
  <c r="P24" i="4" s="1"/>
  <c r="O37" i="4"/>
  <c r="P37" i="4" s="1"/>
  <c r="O17" i="4"/>
  <c r="P17" i="4" s="1"/>
  <c r="O33" i="4"/>
  <c r="P33" i="4" s="1"/>
  <c r="O26" i="4"/>
  <c r="P26" i="4" s="1"/>
  <c r="O15" i="4"/>
  <c r="P15" i="4" s="1"/>
  <c r="O29" i="4"/>
  <c r="P29" i="4" s="1"/>
  <c r="O35" i="4"/>
  <c r="P35" i="4" s="1"/>
  <c r="O23" i="4"/>
  <c r="P23" i="4" s="1"/>
  <c r="O28" i="4"/>
  <c r="P28" i="4" s="1"/>
  <c r="O36" i="4"/>
  <c r="P36" i="4" s="1"/>
  <c r="O27" i="4"/>
  <c r="P27" i="4" s="1"/>
  <c r="O10" i="4"/>
  <c r="P10" i="4" s="1"/>
  <c r="O22" i="4"/>
  <c r="P22" i="4" s="1"/>
  <c r="O32" i="4"/>
  <c r="P32" i="4" s="1"/>
  <c r="O11" i="4"/>
  <c r="P11" i="4" s="1"/>
  <c r="O25" i="4"/>
  <c r="P25" i="4" s="1"/>
  <c r="O40" i="4"/>
  <c r="P40" i="4" s="1"/>
  <c r="Q41" i="4"/>
</calcChain>
</file>

<file path=xl/sharedStrings.xml><?xml version="1.0" encoding="utf-8"?>
<sst xmlns="http://schemas.openxmlformats.org/spreadsheetml/2006/main" count="95" uniqueCount="62">
  <si>
    <t xml:space="preserve">Приложение 2. Обоснование начальной (максимальной) цены контракта с
 указанием информации о валюте, используемой для формирования цены 
контракта и расчетов с поставщиком (подрядчиком, исполнителем), 
порядка применения официального курса иностранной валюты к
рублю Российской Федерации, установленного Центральным 
банком Российской Федерации и используемого при оплате контракта.
</t>
  </si>
  <si>
    <t>Характеристики объекта закупки</t>
  </si>
  <si>
    <t xml:space="preserve">Используемый метод определения НМЦК 
с обоснованием:
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</si>
  <si>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контракта.
Расчет выполнен в соответствии с Методическими рекомендациями, утвержденными приказом, МЭР РФ от 02.10.2013 №567
</t>
  </si>
  <si>
    <t>РАСЧЕТ НМЦК</t>
  </si>
  <si>
    <t>№ п/п</t>
  </si>
  <si>
    <t>Наименование товара, работ, услуг</t>
  </si>
  <si>
    <t>Объем</t>
  </si>
  <si>
    <t>Источник №1</t>
  </si>
  <si>
    <t>Источник №2</t>
  </si>
  <si>
    <t>Источник №3</t>
  </si>
  <si>
    <t>Источник №4</t>
  </si>
  <si>
    <t>Источник №5</t>
  </si>
  <si>
    <t>Источник №6</t>
  </si>
  <si>
    <t>Источник №7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</si>
  <si>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</si>
  <si>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</si>
  <si>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</si>
  <si>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</si>
  <si>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</si>
  <si>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</si>
  <si>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</si>
  <si>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</si>
  <si>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</si>
  <si>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r>
      <rPr>
        <sz val="10"/>
        <color rgb="FF000001"/>
        <rFont val="Times New Roman"/>
      </rPr>
      <t>Эналаприл 10 мг №20</t>
    </r>
  </si>
  <si>
    <t>уп</t>
  </si>
  <si>
    <t>Омник 0,4 мг №30</t>
  </si>
  <si>
    <t>Сенаде 13,5 мг №500</t>
  </si>
  <si>
    <t>Индапамид 2,5 мг №30</t>
  </si>
  <si>
    <r>
      <rPr>
        <sz val="10"/>
        <color rgb="FF000001"/>
        <rFont val="Times New Roman"/>
      </rPr>
      <t>Дигоксин 25 мг №50</t>
    </r>
  </si>
  <si>
    <r>
      <rPr>
        <sz val="10"/>
        <color rgb="FF000000"/>
        <rFont val="Times New Roman"/>
      </rPr>
      <t>уп</t>
    </r>
  </si>
  <si>
    <t>Панкреатин 25 ЕД  №60</t>
  </si>
  <si>
    <t>Варфарин 2,5 мг №100</t>
  </si>
  <si>
    <t>фл</t>
  </si>
  <si>
    <t>Диклофенак 25 мг/мл 3 мл №5</t>
  </si>
  <si>
    <t>кор</t>
  </si>
  <si>
    <t>Цефтриаксон 1 гр №50</t>
  </si>
  <si>
    <t>Ибупрофен 400 мг №20</t>
  </si>
  <si>
    <r>
      <rPr>
        <sz val="10"/>
        <color rgb="FF000001"/>
        <rFont val="Times New Roman"/>
      </rPr>
      <t>Кеторолак 30 мг/мл 1 мл №10</t>
    </r>
  </si>
  <si>
    <r>
      <rPr>
        <sz val="10"/>
        <color rgb="FF000001"/>
        <rFont val="Times New Roman"/>
      </rPr>
      <t>Лоперамид 2 мг №20</t>
    </r>
  </si>
  <si>
    <t>Диакарб 250 мг №30</t>
  </si>
  <si>
    <t>Аспаркам 175 мг+175 мг №50</t>
  </si>
  <si>
    <r>
      <rPr>
        <sz val="10"/>
        <color rgb="FF000001"/>
        <rFont val="Times New Roman"/>
      </rPr>
      <t>Галоперидол 1,5 мг №50</t>
    </r>
  </si>
  <si>
    <r>
      <rPr>
        <sz val="10"/>
        <color rgb="FF000001"/>
        <rFont val="Times New Roman"/>
      </rPr>
      <t>Омепразол 20 мг №30</t>
    </r>
  </si>
  <si>
    <t>Натрия хлорид 0,9% 250 мл</t>
  </si>
  <si>
    <r>
      <rPr>
        <sz val="10"/>
        <color rgb="FF000001"/>
        <rFont val="Times New Roman"/>
      </rPr>
      <t>Галоперидол 50 мг/мл 1 мл №5</t>
    </r>
  </si>
  <si>
    <t>Дюфалак 667 мг/мл 200 мл</t>
  </si>
  <si>
    <r>
      <rPr>
        <sz val="10"/>
        <color rgb="FF000001"/>
        <rFont val="Times New Roman"/>
      </rPr>
      <t xml:space="preserve">Хлоргексидин 0,05 % 100 мл </t>
    </r>
  </si>
  <si>
    <r>
      <rPr>
        <sz val="10"/>
        <color rgb="FF000001"/>
        <rFont val="Times New Roman"/>
      </rPr>
      <t>Алфупрост 10 мг №30</t>
    </r>
  </si>
  <si>
    <t>Дротаверин 40 мг №50</t>
  </si>
  <si>
    <t>Метоклопромид 10 мг №50</t>
  </si>
  <si>
    <t>Магния сульфат 250 мг /мл 5 мл №10</t>
  </si>
  <si>
    <t>Отофа 2,6 % 10 мл</t>
  </si>
  <si>
    <t xml:space="preserve">Гл.капли Дикло-Ф 1 мг /мл 5 мл </t>
  </si>
  <si>
    <t>Оланзапин 10 мг №28</t>
  </si>
  <si>
    <t>Топирамат 100 мг №30</t>
  </si>
  <si>
    <r>
      <rPr>
        <sz val="10"/>
        <color rgb="FF000001"/>
        <rFont val="Times New Roman"/>
      </rPr>
      <t>Фуросемид 10 мг/мл 2 мл №10</t>
    </r>
  </si>
  <si>
    <t>Итого:</t>
  </si>
  <si>
    <t>На основании проведенного анализа рынка и расчетов, НМЦК составляет: 293 585,99 рублей.</t>
  </si>
  <si>
    <t>Пенестер 5 мг №30</t>
  </si>
  <si>
    <t xml:space="preserve">ОБОСНОВАНИЕ НАЧАЛЬНОЙ (МАКСИМАЛЬНОЙ) ЦЕНЫ КОНТРАКТА.
В соответствии со статьей 22 Федерального закона начальная (максимальная) цена Контракта установлена посредством применения метода сопоставимых рыночных цен (анализ рынка) согласно приказа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</t>
  </si>
  <si>
    <t>Берадуал Н аэрозоль 20 мкг+50 мкг 200 доз 10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</si>
</sst>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\ ##0.00#########"/>
  </numFmts>
  <fonts count="7" x14ac:knownFonts="1">
    <font>
      <sz val="11"/>
      <color theme="1"/>
      <name val="Calibri"/>
    </font>
    <font>
      <sz val="10"/>
      <color theme="1"/>
      <name val="Times New Roman"/>
    </font>
    <font>
      <b/>
      <sz val="10"/>
      <color theme="1"/>
      <name val="Times New Roman"/>
    </font>
    <font>
      <sz val="11"/>
      <name val="Calibri"/>
    </font>
    <font>
      <sz val="10"/>
      <color rgb="FF000001"/>
      <name val="Times New Roman"/>
    </font>
    <font>
      <sz val="10"/>
      <color rgb="FF00000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47633" y="0"/>
    <xdr:ext cx="5636787" cy="1968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7633" y="0"/>
          <a:ext cx="5636787" cy="19685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topLeftCell="D25" workbookViewId="0">
      <selection activeCell="B11" sqref="B11:N20"/>
    </sheetView>
  </sheetViews>
  <sheetFormatPr defaultColWidth="9.140625" defaultRowHeight="12.75" x14ac:dyDescent="0.25"/>
  <cols>
    <col min="1" max="1" width="4.85546875" style="1" customWidth="1"/>
    <col min="2" max="2" width="32.5703125" style="2" customWidth="1"/>
    <col min="3" max="4" width="9.140625" style="1" bestFit="1" customWidth="1"/>
    <col min="5" max="7" width="12.7109375" style="3" customWidth="1"/>
    <col min="8" max="8" width="0.42578125" style="3" customWidth="1"/>
    <col min="9" max="11" width="12.7109375" style="3" hidden="1" customWidth="1"/>
    <col min="12" max="12" width="13.5703125" style="3" customWidth="1"/>
    <col min="13" max="13" width="7.85546875" style="1" customWidth="1"/>
    <col min="14" max="14" width="15.42578125" style="1" customWidth="1"/>
    <col min="15" max="15" width="10.28515625" style="1" customWidth="1"/>
    <col min="16" max="16" width="16.85546875" style="1" customWidth="1"/>
    <col min="17" max="17" width="13.28515625" style="3" customWidth="1"/>
    <col min="18" max="19" width="14.28515625" style="1" customWidth="1"/>
    <col min="20" max="20" width="9.140625" style="1" bestFit="1" customWidth="1"/>
    <col min="21" max="21" width="14.42578125" style="1" bestFit="1" customWidth="1"/>
    <col min="22" max="22" width="9.140625" style="1" bestFit="1" customWidth="1"/>
    <col min="23" max="16384" width="9.140625" style="1"/>
  </cols>
  <sheetData>
    <row r="1" spans="1:21" ht="81.7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21" x14ac:dyDescent="0.25">
      <c r="A2" s="15"/>
      <c r="B2" s="16"/>
      <c r="C2" s="15"/>
      <c r="D2" s="15"/>
      <c r="E2" s="17"/>
      <c r="F2" s="17"/>
      <c r="G2" s="17"/>
      <c r="H2" s="17"/>
      <c r="I2" s="17"/>
      <c r="J2" s="17"/>
      <c r="K2" s="17"/>
      <c r="L2" s="17"/>
      <c r="M2" s="15"/>
      <c r="N2" s="15"/>
      <c r="O2" s="15"/>
      <c r="P2" s="15"/>
      <c r="Q2" s="17"/>
    </row>
    <row r="3" spans="1:21" ht="57" customHeight="1" x14ac:dyDescent="0.25">
      <c r="A3" s="31" t="s">
        <v>60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21" ht="21" customHeight="1" x14ac:dyDescent="0.25"/>
    <row r="5" spans="1:21" ht="17.25" customHeight="1" x14ac:dyDescent="0.25">
      <c r="A5" s="18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</row>
    <row r="6" spans="1:21" ht="41.45" customHeight="1" x14ac:dyDescent="0.25">
      <c r="A6" s="18" t="s">
        <v>2</v>
      </c>
      <c r="B6" s="26"/>
      <c r="C6" s="32" t="s">
        <v>3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4"/>
    </row>
    <row r="7" spans="1:21" ht="21" customHeight="1" x14ac:dyDescent="0.25">
      <c r="A7" s="27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</row>
    <row r="8" spans="1:21" ht="21" customHeight="1" x14ac:dyDescent="0.25">
      <c r="A8" s="18" t="s">
        <v>5</v>
      </c>
      <c r="B8" s="18" t="s">
        <v>6</v>
      </c>
      <c r="C8" s="18" t="s">
        <v>7</v>
      </c>
      <c r="D8" s="26"/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5" t="s">
        <v>14</v>
      </c>
      <c r="L8" s="20" t="s">
        <v>15</v>
      </c>
      <c r="M8" s="18" t="s">
        <v>16</v>
      </c>
      <c r="N8" s="18" t="s">
        <v>17</v>
      </c>
      <c r="O8" s="18" t="s">
        <v>18</v>
      </c>
      <c r="P8" s="18" t="s">
        <v>19</v>
      </c>
      <c r="Q8" s="20" t="s">
        <v>20</v>
      </c>
    </row>
    <row r="9" spans="1:21" ht="24" customHeight="1" x14ac:dyDescent="0.25">
      <c r="A9" s="19"/>
      <c r="B9" s="19"/>
      <c r="C9" s="4" t="s">
        <v>21</v>
      </c>
      <c r="D9" s="4" t="s">
        <v>22</v>
      </c>
      <c r="E9" s="5" t="s">
        <v>23</v>
      </c>
      <c r="F9" s="5" t="s">
        <v>23</v>
      </c>
      <c r="G9" s="5" t="s">
        <v>23</v>
      </c>
      <c r="H9" s="5" t="s">
        <v>23</v>
      </c>
      <c r="I9" s="5" t="s">
        <v>23</v>
      </c>
      <c r="J9" s="5" t="s">
        <v>23</v>
      </c>
      <c r="K9" s="5" t="s">
        <v>23</v>
      </c>
      <c r="L9" s="21"/>
      <c r="M9" s="19"/>
      <c r="N9" s="19"/>
      <c r="O9" s="19"/>
      <c r="P9" s="19"/>
      <c r="Q9" s="21"/>
    </row>
    <row r="10" spans="1:21" s="6" customFormat="1" ht="34.5" customHeight="1" x14ac:dyDescent="0.25">
      <c r="A10" s="4">
        <v>1</v>
      </c>
      <c r="B10" s="7" t="s">
        <v>48</v>
      </c>
      <c r="C10" s="12" t="s">
        <v>25</v>
      </c>
      <c r="D10" s="10">
        <v>10</v>
      </c>
      <c r="E10" s="11">
        <v>288.20999999999998</v>
      </c>
      <c r="F10" s="11">
        <v>288.17</v>
      </c>
      <c r="G10" s="11">
        <v>288.13</v>
      </c>
      <c r="H10" s="9"/>
      <c r="I10" s="9"/>
      <c r="J10" s="9"/>
      <c r="K10" s="9"/>
      <c r="L10" s="5">
        <f t="shared" ref="L10:L40" si="0">ROUND(AVERAGE(E10, F10, G10), 2)</f>
        <v>288.17</v>
      </c>
      <c r="M10" s="4">
        <f t="shared" ref="M10:M40" si="1">COUNT(E10:I10)</f>
        <v>3</v>
      </c>
      <c r="N10" s="4">
        <f t="shared" ref="N10:N40" si="2">_xlfn.STDEV.S(E10, F10, G10, H10, I10)</f>
        <v>3.9999999999992042E-2</v>
      </c>
      <c r="O10" s="4">
        <f t="shared" ref="O10:O40" si="3">N10/L10*100</f>
        <v>1.3880695422837923E-2</v>
      </c>
      <c r="P10" s="4" t="str">
        <f t="shared" ref="P10:P40" si="4">IF(O10&lt;33, "ОДНОРОДНЫЕ", "НЕОДНОРОДНЫЕ")</f>
        <v>ОДНОРОДНЫЕ</v>
      </c>
      <c r="Q10" s="5">
        <f t="shared" ref="Q10:Q40" si="5">ROUND(D10*L10, 2)</f>
        <v>2881.7</v>
      </c>
      <c r="R10" s="1"/>
      <c r="S10" s="1"/>
      <c r="T10" s="1"/>
      <c r="U10" s="1"/>
    </row>
    <row r="11" spans="1:21" ht="20.25" customHeight="1" x14ac:dyDescent="0.25">
      <c r="A11" s="4">
        <v>2</v>
      </c>
      <c r="B11" s="35" t="s">
        <v>41</v>
      </c>
      <c r="C11" s="36" t="s">
        <v>25</v>
      </c>
      <c r="D11" s="37">
        <v>10</v>
      </c>
      <c r="E11" s="38">
        <v>131.58000000000001</v>
      </c>
      <c r="F11" s="38">
        <v>131.62</v>
      </c>
      <c r="G11" s="38">
        <v>131.66</v>
      </c>
      <c r="H11" s="39"/>
      <c r="I11" s="39"/>
      <c r="J11" s="39"/>
      <c r="K11" s="39"/>
      <c r="L11" s="40">
        <f t="shared" si="0"/>
        <v>131.62</v>
      </c>
      <c r="M11" s="41">
        <f t="shared" si="1"/>
        <v>3</v>
      </c>
      <c r="N11" s="41">
        <f t="shared" si="2"/>
        <v>3.9999999999992042E-2</v>
      </c>
      <c r="O11" s="4">
        <f t="shared" si="3"/>
        <v>3.039051815832855E-2</v>
      </c>
      <c r="P11" s="4" t="str">
        <f t="shared" si="4"/>
        <v>ОДНОРОДНЫЕ</v>
      </c>
      <c r="Q11" s="5">
        <f t="shared" si="5"/>
        <v>1316.2</v>
      </c>
    </row>
    <row r="12" spans="1:21" ht="24.75" customHeight="1" x14ac:dyDescent="0.25">
      <c r="A12" s="4">
        <v>3</v>
      </c>
      <c r="B12" s="35" t="s">
        <v>61</v>
      </c>
      <c r="C12" s="36" t="s">
        <v>33</v>
      </c>
      <c r="D12" s="37">
        <v>5</v>
      </c>
      <c r="E12" s="38">
        <v>512.01</v>
      </c>
      <c r="F12" s="38">
        <v>512.04999999999995</v>
      </c>
      <c r="G12" s="38">
        <v>512.08000000000004</v>
      </c>
      <c r="H12" s="39"/>
      <c r="I12" s="39"/>
      <c r="J12" s="39"/>
      <c r="K12" s="39"/>
      <c r="L12" s="40">
        <f t="shared" si="0"/>
        <v>512.04999999999995</v>
      </c>
      <c r="M12" s="41">
        <f t="shared" si="1"/>
        <v>3</v>
      </c>
      <c r="N12" s="41">
        <f t="shared" si="2"/>
        <v>3.5118845842864475E-2</v>
      </c>
      <c r="O12" s="4">
        <f t="shared" si="3"/>
        <v>6.8584798052659848E-3</v>
      </c>
      <c r="P12" s="4" t="str">
        <f t="shared" si="4"/>
        <v>ОДНОРОДНЫЕ</v>
      </c>
      <c r="Q12" s="5">
        <f t="shared" si="5"/>
        <v>2560.25</v>
      </c>
    </row>
    <row r="13" spans="1:21" ht="20.25" customHeight="1" x14ac:dyDescent="0.25">
      <c r="A13" s="4">
        <v>4</v>
      </c>
      <c r="B13" s="35" t="s">
        <v>32</v>
      </c>
      <c r="C13" s="36" t="s">
        <v>25</v>
      </c>
      <c r="D13" s="37">
        <v>5</v>
      </c>
      <c r="E13" s="38">
        <v>217.14</v>
      </c>
      <c r="F13" s="38">
        <v>217.18</v>
      </c>
      <c r="G13" s="38">
        <v>217.21</v>
      </c>
      <c r="H13" s="39"/>
      <c r="I13" s="39"/>
      <c r="J13" s="39"/>
      <c r="K13" s="39"/>
      <c r="L13" s="40">
        <f t="shared" si="0"/>
        <v>217.18</v>
      </c>
      <c r="M13" s="41">
        <f t="shared" si="1"/>
        <v>3</v>
      </c>
      <c r="N13" s="41">
        <f t="shared" si="2"/>
        <v>3.5118845842853685E-2</v>
      </c>
      <c r="O13" s="4">
        <f t="shared" si="3"/>
        <v>1.6170386703588582E-2</v>
      </c>
      <c r="P13" s="4" t="str">
        <f t="shared" si="4"/>
        <v>ОДНОРОДНЫЕ</v>
      </c>
      <c r="Q13" s="5">
        <f t="shared" si="5"/>
        <v>1085.9000000000001</v>
      </c>
    </row>
    <row r="14" spans="1:21" ht="20.25" customHeight="1" x14ac:dyDescent="0.25">
      <c r="A14" s="4">
        <v>5</v>
      </c>
      <c r="B14" s="35" t="s">
        <v>42</v>
      </c>
      <c r="C14" s="36" t="s">
        <v>25</v>
      </c>
      <c r="D14" s="37">
        <v>6</v>
      </c>
      <c r="E14" s="38">
        <v>51.2</v>
      </c>
      <c r="F14" s="38">
        <v>51.24</v>
      </c>
      <c r="G14" s="38">
        <v>51.28</v>
      </c>
      <c r="H14" s="39"/>
      <c r="I14" s="39"/>
      <c r="J14" s="39"/>
      <c r="K14" s="39"/>
      <c r="L14" s="40">
        <f t="shared" si="0"/>
        <v>51.24</v>
      </c>
      <c r="M14" s="41">
        <f t="shared" si="1"/>
        <v>3</v>
      </c>
      <c r="N14" s="41">
        <f t="shared" si="2"/>
        <v>3.9999999999999147E-2</v>
      </c>
      <c r="O14" s="4">
        <f t="shared" si="3"/>
        <v>7.8064012490240323E-2</v>
      </c>
      <c r="P14" s="4" t="str">
        <f t="shared" si="4"/>
        <v>ОДНОРОДНЫЕ</v>
      </c>
      <c r="Q14" s="5">
        <f t="shared" si="5"/>
        <v>307.44</v>
      </c>
    </row>
    <row r="15" spans="1:21" ht="20.25" customHeight="1" x14ac:dyDescent="0.25">
      <c r="A15" s="4">
        <v>6</v>
      </c>
      <c r="B15" s="35" t="s">
        <v>45</v>
      </c>
      <c r="C15" s="36" t="s">
        <v>35</v>
      </c>
      <c r="D15" s="37">
        <v>50</v>
      </c>
      <c r="E15" s="38">
        <v>464.83</v>
      </c>
      <c r="F15" s="38">
        <v>464.87</v>
      </c>
      <c r="G15" s="38">
        <v>464.91</v>
      </c>
      <c r="H15" s="39"/>
      <c r="I15" s="39"/>
      <c r="J15" s="39"/>
      <c r="K15" s="39"/>
      <c r="L15" s="40">
        <f t="shared" si="0"/>
        <v>464.87</v>
      </c>
      <c r="M15" s="41">
        <f t="shared" si="1"/>
        <v>3</v>
      </c>
      <c r="N15" s="41">
        <f t="shared" si="2"/>
        <v>4.0000000000020464E-2</v>
      </c>
      <c r="O15" s="4">
        <f t="shared" si="3"/>
        <v>8.6045561124659508E-3</v>
      </c>
      <c r="P15" s="4" t="str">
        <f t="shared" si="4"/>
        <v>ОДНОРОДНЫЕ</v>
      </c>
      <c r="Q15" s="5">
        <f t="shared" si="5"/>
        <v>23243.5</v>
      </c>
    </row>
    <row r="16" spans="1:21" ht="20.25" customHeight="1" x14ac:dyDescent="0.25">
      <c r="A16" s="4">
        <v>7</v>
      </c>
      <c r="B16" s="35" t="s">
        <v>53</v>
      </c>
      <c r="C16" s="36" t="s">
        <v>33</v>
      </c>
      <c r="D16" s="37">
        <v>20</v>
      </c>
      <c r="E16" s="38">
        <v>141.66999999999999</v>
      </c>
      <c r="F16" s="38">
        <v>141.71</v>
      </c>
      <c r="G16" s="38">
        <v>141.75</v>
      </c>
      <c r="H16" s="39"/>
      <c r="I16" s="39"/>
      <c r="J16" s="39"/>
      <c r="K16" s="39"/>
      <c r="L16" s="40">
        <f t="shared" si="0"/>
        <v>141.71</v>
      </c>
      <c r="M16" s="41">
        <f t="shared" si="1"/>
        <v>3</v>
      </c>
      <c r="N16" s="41">
        <f t="shared" si="2"/>
        <v>4.0000000000006253E-2</v>
      </c>
      <c r="O16" s="4">
        <f t="shared" si="3"/>
        <v>2.822666008045039E-2</v>
      </c>
      <c r="P16" s="4" t="str">
        <f t="shared" si="4"/>
        <v>ОДНОРОДНЫЕ</v>
      </c>
      <c r="Q16" s="5">
        <f t="shared" si="5"/>
        <v>2834.2</v>
      </c>
    </row>
    <row r="17" spans="1:17" ht="20.25" customHeight="1" x14ac:dyDescent="0.25">
      <c r="A17" s="4">
        <v>8</v>
      </c>
      <c r="B17" s="35" t="s">
        <v>40</v>
      </c>
      <c r="C17" s="36" t="s">
        <v>25</v>
      </c>
      <c r="D17" s="37">
        <v>10</v>
      </c>
      <c r="E17" s="38">
        <v>316.89</v>
      </c>
      <c r="F17" s="38">
        <v>316.93</v>
      </c>
      <c r="G17" s="38">
        <v>316.97000000000003</v>
      </c>
      <c r="H17" s="39"/>
      <c r="I17" s="39"/>
      <c r="J17" s="39"/>
      <c r="K17" s="39"/>
      <c r="L17" s="40">
        <f t="shared" si="0"/>
        <v>316.93</v>
      </c>
      <c r="M17" s="41">
        <f t="shared" si="1"/>
        <v>3</v>
      </c>
      <c r="N17" s="41">
        <f t="shared" si="2"/>
        <v>4.0000000000020464E-2</v>
      </c>
      <c r="O17" s="4">
        <f t="shared" si="3"/>
        <v>1.262108352002665E-2</v>
      </c>
      <c r="P17" s="4" t="str">
        <f t="shared" si="4"/>
        <v>ОДНОРОДНЫЕ</v>
      </c>
      <c r="Q17" s="5">
        <f t="shared" si="5"/>
        <v>3169.3</v>
      </c>
    </row>
    <row r="18" spans="1:17" ht="20.25" customHeight="1" x14ac:dyDescent="0.25">
      <c r="A18" s="4">
        <v>9</v>
      </c>
      <c r="B18" s="35" t="s">
        <v>29</v>
      </c>
      <c r="C18" s="36" t="s">
        <v>30</v>
      </c>
      <c r="D18" s="37">
        <v>15</v>
      </c>
      <c r="E18" s="38">
        <v>101.21</v>
      </c>
      <c r="F18" s="38">
        <v>101.25</v>
      </c>
      <c r="G18" s="38">
        <v>101.29</v>
      </c>
      <c r="H18" s="39"/>
      <c r="I18" s="39"/>
      <c r="J18" s="39"/>
      <c r="K18" s="39"/>
      <c r="L18" s="40">
        <f t="shared" si="0"/>
        <v>101.25</v>
      </c>
      <c r="M18" s="41">
        <f t="shared" si="1"/>
        <v>3</v>
      </c>
      <c r="N18" s="41">
        <f t="shared" si="2"/>
        <v>4.0000000000006253E-2</v>
      </c>
      <c r="O18" s="4">
        <f t="shared" si="3"/>
        <v>3.9506172839512348E-2</v>
      </c>
      <c r="P18" s="4" t="str">
        <f t="shared" si="4"/>
        <v>ОДНОРОДНЫЕ</v>
      </c>
      <c r="Q18" s="5">
        <f t="shared" si="5"/>
        <v>1518.75</v>
      </c>
    </row>
    <row r="19" spans="1:17" ht="31.5" customHeight="1" x14ac:dyDescent="0.25">
      <c r="A19" s="4">
        <v>10</v>
      </c>
      <c r="B19" s="35" t="s">
        <v>34</v>
      </c>
      <c r="C19" s="36" t="s">
        <v>35</v>
      </c>
      <c r="D19" s="37">
        <v>20</v>
      </c>
      <c r="E19" s="38">
        <v>113.18</v>
      </c>
      <c r="F19" s="38">
        <v>113.22</v>
      </c>
      <c r="G19" s="38">
        <v>113.26</v>
      </c>
      <c r="H19" s="39"/>
      <c r="I19" s="39"/>
      <c r="J19" s="39"/>
      <c r="K19" s="39"/>
      <c r="L19" s="40">
        <f t="shared" si="0"/>
        <v>113.22</v>
      </c>
      <c r="M19" s="41">
        <f t="shared" si="1"/>
        <v>3</v>
      </c>
      <c r="N19" s="41">
        <f t="shared" si="2"/>
        <v>3.9999999999999147E-2</v>
      </c>
      <c r="O19" s="4">
        <f t="shared" si="3"/>
        <v>3.5329447094152228E-2</v>
      </c>
      <c r="P19" s="4" t="str">
        <f t="shared" si="4"/>
        <v>ОДНОРОДНЫЕ</v>
      </c>
      <c r="Q19" s="5">
        <f t="shared" si="5"/>
        <v>2264.4</v>
      </c>
    </row>
    <row r="20" spans="1:17" ht="20.25" customHeight="1" x14ac:dyDescent="0.25">
      <c r="A20" s="4">
        <v>11</v>
      </c>
      <c r="B20" s="35" t="s">
        <v>49</v>
      </c>
      <c r="C20" s="36" t="s">
        <v>25</v>
      </c>
      <c r="D20" s="37">
        <v>20</v>
      </c>
      <c r="E20" s="38">
        <v>92.15</v>
      </c>
      <c r="F20" s="38">
        <v>92.19</v>
      </c>
      <c r="G20" s="38">
        <v>92.23</v>
      </c>
      <c r="H20" s="39"/>
      <c r="I20" s="39"/>
      <c r="J20" s="39"/>
      <c r="K20" s="39"/>
      <c r="L20" s="40">
        <f t="shared" si="0"/>
        <v>92.19</v>
      </c>
      <c r="M20" s="41">
        <f t="shared" si="1"/>
        <v>3</v>
      </c>
      <c r="N20" s="41">
        <f t="shared" si="2"/>
        <v>3.9999999999999147E-2</v>
      </c>
      <c r="O20" s="4">
        <f t="shared" si="3"/>
        <v>4.338865386701285E-2</v>
      </c>
      <c r="P20" s="4" t="str">
        <f t="shared" si="4"/>
        <v>ОДНОРОДНЫЕ</v>
      </c>
      <c r="Q20" s="5">
        <f t="shared" si="5"/>
        <v>1843.8</v>
      </c>
    </row>
    <row r="21" spans="1:17" ht="20.25" customHeight="1" x14ac:dyDescent="0.25">
      <c r="A21" s="4">
        <v>12</v>
      </c>
      <c r="B21" s="7" t="s">
        <v>46</v>
      </c>
      <c r="C21" s="12" t="s">
        <v>33</v>
      </c>
      <c r="D21" s="10">
        <v>15</v>
      </c>
      <c r="E21" s="11">
        <v>360.61</v>
      </c>
      <c r="F21" s="11">
        <v>360.65</v>
      </c>
      <c r="G21" s="11">
        <v>360.69</v>
      </c>
      <c r="H21" s="9"/>
      <c r="I21" s="9"/>
      <c r="J21" s="9"/>
      <c r="K21" s="9"/>
      <c r="L21" s="5">
        <f t="shared" si="0"/>
        <v>360.65</v>
      </c>
      <c r="M21" s="4">
        <f t="shared" si="1"/>
        <v>3</v>
      </c>
      <c r="N21" s="4">
        <f t="shared" si="2"/>
        <v>3.9999999999992042E-2</v>
      </c>
      <c r="O21" s="4">
        <f t="shared" si="3"/>
        <v>1.1091085539995021E-2</v>
      </c>
      <c r="P21" s="4" t="str">
        <f t="shared" si="4"/>
        <v>ОДНОРОДНЫЕ</v>
      </c>
      <c r="Q21" s="5">
        <f t="shared" si="5"/>
        <v>5409.75</v>
      </c>
    </row>
    <row r="22" spans="1:17" ht="24" customHeight="1" x14ac:dyDescent="0.25">
      <c r="A22" s="4">
        <v>13</v>
      </c>
      <c r="B22" s="7" t="s">
        <v>37</v>
      </c>
      <c r="C22" s="12" t="s">
        <v>25</v>
      </c>
      <c r="D22" s="10">
        <v>30</v>
      </c>
      <c r="E22" s="11">
        <v>135.66</v>
      </c>
      <c r="F22" s="11">
        <v>135.69999999999999</v>
      </c>
      <c r="G22" s="11">
        <v>135.74</v>
      </c>
      <c r="H22" s="9"/>
      <c r="I22" s="9"/>
      <c r="J22" s="9"/>
      <c r="K22" s="9"/>
      <c r="L22" s="5">
        <f t="shared" si="0"/>
        <v>135.69999999999999</v>
      </c>
      <c r="M22" s="4">
        <f t="shared" si="1"/>
        <v>3</v>
      </c>
      <c r="N22" s="4">
        <f t="shared" si="2"/>
        <v>4.0000000000006253E-2</v>
      </c>
      <c r="O22" s="4">
        <f t="shared" si="3"/>
        <v>2.9476787030218315E-2</v>
      </c>
      <c r="P22" s="4" t="str">
        <f t="shared" si="4"/>
        <v>ОДНОРОДНЫЕ</v>
      </c>
      <c r="Q22" s="5">
        <f t="shared" si="5"/>
        <v>4071</v>
      </c>
    </row>
    <row r="23" spans="1:17" ht="20.25" customHeight="1" x14ac:dyDescent="0.25">
      <c r="A23" s="4">
        <v>14</v>
      </c>
      <c r="B23" s="7" t="s">
        <v>28</v>
      </c>
      <c r="C23" s="12" t="s">
        <v>25</v>
      </c>
      <c r="D23" s="10">
        <v>50</v>
      </c>
      <c r="E23" s="11">
        <v>102.25</v>
      </c>
      <c r="F23" s="11">
        <v>102.29</v>
      </c>
      <c r="G23" s="11">
        <v>102.33</v>
      </c>
      <c r="H23" s="9"/>
      <c r="I23" s="9"/>
      <c r="J23" s="9"/>
      <c r="K23" s="9"/>
      <c r="L23" s="5">
        <f t="shared" si="0"/>
        <v>102.29</v>
      </c>
      <c r="M23" s="4">
        <f t="shared" si="1"/>
        <v>3</v>
      </c>
      <c r="N23" s="4">
        <f t="shared" si="2"/>
        <v>3.9999999999999147E-2</v>
      </c>
      <c r="O23" s="4">
        <f t="shared" si="3"/>
        <v>3.9104506794407218E-2</v>
      </c>
      <c r="P23" s="4" t="str">
        <f t="shared" si="4"/>
        <v>ОДНОРОДНЫЕ</v>
      </c>
      <c r="Q23" s="5">
        <f t="shared" si="5"/>
        <v>5114.5</v>
      </c>
    </row>
    <row r="24" spans="1:17" ht="20.25" customHeight="1" x14ac:dyDescent="0.25">
      <c r="A24" s="4">
        <v>15</v>
      </c>
      <c r="B24" s="7" t="s">
        <v>38</v>
      </c>
      <c r="C24" s="12" t="s">
        <v>35</v>
      </c>
      <c r="D24" s="10">
        <v>40</v>
      </c>
      <c r="E24" s="11">
        <v>122.81</v>
      </c>
      <c r="F24" s="11">
        <v>122.85</v>
      </c>
      <c r="G24" s="11">
        <v>122.89</v>
      </c>
      <c r="H24" s="9"/>
      <c r="I24" s="9"/>
      <c r="J24" s="9"/>
      <c r="K24" s="9"/>
      <c r="L24" s="5">
        <f t="shared" si="0"/>
        <v>122.85</v>
      </c>
      <c r="M24" s="4">
        <f t="shared" si="1"/>
        <v>3</v>
      </c>
      <c r="N24" s="4">
        <f t="shared" si="2"/>
        <v>3.9999999999999147E-2</v>
      </c>
      <c r="O24" s="4">
        <f t="shared" si="3"/>
        <v>3.2560032560031871E-2</v>
      </c>
      <c r="P24" s="4" t="str">
        <f t="shared" si="4"/>
        <v>ОДНОРОДНЫЕ</v>
      </c>
      <c r="Q24" s="5">
        <f t="shared" si="5"/>
        <v>4914</v>
      </c>
    </row>
    <row r="25" spans="1:17" ht="20.25" customHeight="1" x14ac:dyDescent="0.25">
      <c r="A25" s="4">
        <v>16</v>
      </c>
      <c r="B25" s="7" t="s">
        <v>39</v>
      </c>
      <c r="C25" s="12" t="s">
        <v>25</v>
      </c>
      <c r="D25" s="10">
        <v>30</v>
      </c>
      <c r="E25" s="11">
        <v>67.069999999999993</v>
      </c>
      <c r="F25" s="11">
        <v>67.11</v>
      </c>
      <c r="G25" s="11">
        <v>67.150000000000006</v>
      </c>
      <c r="H25" s="9"/>
      <c r="I25" s="9"/>
      <c r="J25" s="9"/>
      <c r="K25" s="9"/>
      <c r="L25" s="5">
        <f t="shared" si="0"/>
        <v>67.11</v>
      </c>
      <c r="M25" s="4">
        <f t="shared" si="1"/>
        <v>3</v>
      </c>
      <c r="N25" s="4">
        <f t="shared" si="2"/>
        <v>4.0000000000006253E-2</v>
      </c>
      <c r="O25" s="4">
        <f t="shared" si="3"/>
        <v>5.9603635821794447E-2</v>
      </c>
      <c r="P25" s="4" t="str">
        <f t="shared" si="4"/>
        <v>ОДНОРОДНЫЕ</v>
      </c>
      <c r="Q25" s="5">
        <f t="shared" si="5"/>
        <v>2013.3</v>
      </c>
    </row>
    <row r="26" spans="1:17" ht="27" customHeight="1" x14ac:dyDescent="0.25">
      <c r="A26" s="4">
        <v>17</v>
      </c>
      <c r="B26" s="7" t="s">
        <v>51</v>
      </c>
      <c r="C26" s="12" t="s">
        <v>35</v>
      </c>
      <c r="D26" s="10">
        <v>30</v>
      </c>
      <c r="E26" s="11">
        <v>77.849999999999994</v>
      </c>
      <c r="F26" s="11">
        <v>77.89</v>
      </c>
      <c r="G26" s="11">
        <v>77.930000000000007</v>
      </c>
      <c r="H26" s="9"/>
      <c r="I26" s="9"/>
      <c r="J26" s="9"/>
      <c r="K26" s="9"/>
      <c r="L26" s="5">
        <f t="shared" si="0"/>
        <v>77.89</v>
      </c>
      <c r="M26" s="4">
        <f t="shared" si="1"/>
        <v>3</v>
      </c>
      <c r="N26" s="4">
        <f t="shared" si="2"/>
        <v>4.0000000000006253E-2</v>
      </c>
      <c r="O26" s="4">
        <f t="shared" si="3"/>
        <v>5.1354474258577802E-2</v>
      </c>
      <c r="P26" s="4" t="str">
        <f t="shared" si="4"/>
        <v>ОДНОРОДНЫЕ</v>
      </c>
      <c r="Q26" s="5">
        <f t="shared" si="5"/>
        <v>2336.6999999999998</v>
      </c>
    </row>
    <row r="27" spans="1:17" ht="25.5" customHeight="1" x14ac:dyDescent="0.25">
      <c r="A27" s="4">
        <v>18</v>
      </c>
      <c r="B27" s="7" t="s">
        <v>50</v>
      </c>
      <c r="C27" s="12" t="s">
        <v>25</v>
      </c>
      <c r="D27" s="10">
        <v>20</v>
      </c>
      <c r="E27" s="11">
        <v>112.19</v>
      </c>
      <c r="F27" s="11">
        <v>112.22</v>
      </c>
      <c r="G27" s="11">
        <v>112.26</v>
      </c>
      <c r="H27" s="9"/>
      <c r="I27" s="9"/>
      <c r="J27" s="9"/>
      <c r="K27" s="9"/>
      <c r="L27" s="5">
        <f t="shared" si="0"/>
        <v>112.22</v>
      </c>
      <c r="M27" s="4">
        <f t="shared" si="1"/>
        <v>3</v>
      </c>
      <c r="N27" s="4">
        <f t="shared" si="2"/>
        <v>3.5118845842846268E-2</v>
      </c>
      <c r="O27" s="4">
        <f t="shared" si="3"/>
        <v>3.1294640743937154E-2</v>
      </c>
      <c r="P27" s="4" t="str">
        <f t="shared" si="4"/>
        <v>ОДНОРОДНЫЕ</v>
      </c>
      <c r="Q27" s="5">
        <f t="shared" si="5"/>
        <v>2244.4</v>
      </c>
    </row>
    <row r="28" spans="1:17" ht="20.25" customHeight="1" x14ac:dyDescent="0.25">
      <c r="A28" s="4">
        <v>19</v>
      </c>
      <c r="B28" s="7" t="s">
        <v>44</v>
      </c>
      <c r="C28" s="12" t="s">
        <v>35</v>
      </c>
      <c r="D28" s="10">
        <v>5</v>
      </c>
      <c r="E28" s="11">
        <v>714.65</v>
      </c>
      <c r="F28" s="11">
        <v>714.69</v>
      </c>
      <c r="G28" s="11">
        <v>714.73</v>
      </c>
      <c r="H28" s="9"/>
      <c r="I28" s="9"/>
      <c r="J28" s="9"/>
      <c r="K28" s="9"/>
      <c r="L28" s="5">
        <f t="shared" si="0"/>
        <v>714.69</v>
      </c>
      <c r="M28" s="4">
        <f t="shared" si="1"/>
        <v>3</v>
      </c>
      <c r="N28" s="4">
        <f t="shared" si="2"/>
        <v>4.0000000000020464E-2</v>
      </c>
      <c r="O28" s="4">
        <f t="shared" si="3"/>
        <v>5.5968321929816362E-3</v>
      </c>
      <c r="P28" s="4" t="str">
        <f t="shared" si="4"/>
        <v>ОДНОРОДНЫЕ</v>
      </c>
      <c r="Q28" s="5">
        <f t="shared" si="5"/>
        <v>3573.45</v>
      </c>
    </row>
    <row r="29" spans="1:17" ht="28.5" customHeight="1" x14ac:dyDescent="0.25">
      <c r="A29" s="4">
        <v>20</v>
      </c>
      <c r="B29" s="7" t="s">
        <v>54</v>
      </c>
      <c r="C29" s="12" t="s">
        <v>25</v>
      </c>
      <c r="D29" s="10">
        <v>50</v>
      </c>
      <c r="E29" s="11">
        <v>971.85</v>
      </c>
      <c r="F29" s="11">
        <v>971.89</v>
      </c>
      <c r="G29" s="11">
        <v>971.93</v>
      </c>
      <c r="H29" s="9"/>
      <c r="I29" s="9"/>
      <c r="J29" s="9"/>
      <c r="K29" s="9"/>
      <c r="L29" s="5">
        <f t="shared" si="0"/>
        <v>971.89</v>
      </c>
      <c r="M29" s="4">
        <f t="shared" si="1"/>
        <v>3</v>
      </c>
      <c r="N29" s="4">
        <f t="shared" si="2"/>
        <v>3.999999999996362E-2</v>
      </c>
      <c r="O29" s="4">
        <f t="shared" si="3"/>
        <v>4.1156921050698762E-3</v>
      </c>
      <c r="P29" s="4" t="str">
        <f t="shared" si="4"/>
        <v>ОДНОРОДНЫЕ</v>
      </c>
      <c r="Q29" s="5">
        <f t="shared" si="5"/>
        <v>48594.5</v>
      </c>
    </row>
    <row r="30" spans="1:17" ht="20.25" customHeight="1" x14ac:dyDescent="0.25">
      <c r="A30" s="4">
        <v>21</v>
      </c>
      <c r="B30" s="7" t="s">
        <v>43</v>
      </c>
      <c r="C30" s="12" t="s">
        <v>25</v>
      </c>
      <c r="D30" s="10">
        <v>100</v>
      </c>
      <c r="E30" s="11">
        <v>70.180000000000007</v>
      </c>
      <c r="F30" s="11">
        <v>70.22</v>
      </c>
      <c r="G30" s="11">
        <v>70.260000000000005</v>
      </c>
      <c r="H30" s="9"/>
      <c r="I30" s="9"/>
      <c r="J30" s="9"/>
      <c r="K30" s="9"/>
      <c r="L30" s="5">
        <f t="shared" si="0"/>
        <v>70.22</v>
      </c>
      <c r="M30" s="4">
        <f t="shared" si="1"/>
        <v>3</v>
      </c>
      <c r="N30" s="4">
        <f t="shared" si="2"/>
        <v>3.9999999999999147E-2</v>
      </c>
      <c r="O30" s="4">
        <f t="shared" si="3"/>
        <v>5.6963827969238323E-2</v>
      </c>
      <c r="P30" s="4" t="str">
        <f t="shared" si="4"/>
        <v>ОДНОРОДНЫЕ</v>
      </c>
      <c r="Q30" s="5">
        <f t="shared" si="5"/>
        <v>7022</v>
      </c>
    </row>
    <row r="31" spans="1:17" ht="20.25" customHeight="1" x14ac:dyDescent="0.25">
      <c r="A31" s="4">
        <v>22</v>
      </c>
      <c r="B31" s="7" t="s">
        <v>26</v>
      </c>
      <c r="C31" s="12" t="s">
        <v>25</v>
      </c>
      <c r="D31" s="10">
        <v>30</v>
      </c>
      <c r="E31" s="11">
        <v>829.43</v>
      </c>
      <c r="F31" s="11">
        <v>829.47</v>
      </c>
      <c r="G31" s="11">
        <v>829.5</v>
      </c>
      <c r="H31" s="9"/>
      <c r="I31" s="9"/>
      <c r="J31" s="9"/>
      <c r="K31" s="9"/>
      <c r="L31" s="5">
        <f t="shared" si="0"/>
        <v>829.47</v>
      </c>
      <c r="M31" s="4">
        <f t="shared" si="1"/>
        <v>3</v>
      </c>
      <c r="N31" s="4">
        <f t="shared" si="2"/>
        <v>3.5118845842869867E-2</v>
      </c>
      <c r="O31" s="4">
        <f t="shared" si="3"/>
        <v>4.233889814323588E-3</v>
      </c>
      <c r="P31" s="4" t="str">
        <f t="shared" si="4"/>
        <v>ОДНОРОДНЫЕ</v>
      </c>
      <c r="Q31" s="5">
        <f t="shared" si="5"/>
        <v>24884.1</v>
      </c>
    </row>
    <row r="32" spans="1:17" ht="20.25" customHeight="1" x14ac:dyDescent="0.25">
      <c r="A32" s="4">
        <v>23</v>
      </c>
      <c r="B32" s="7" t="s">
        <v>52</v>
      </c>
      <c r="C32" s="12" t="s">
        <v>33</v>
      </c>
      <c r="D32" s="10">
        <v>15</v>
      </c>
      <c r="E32" s="11">
        <v>133.35</v>
      </c>
      <c r="F32" s="11">
        <v>133.38999999999999</v>
      </c>
      <c r="G32" s="11">
        <v>133.43</v>
      </c>
      <c r="H32" s="9"/>
      <c r="I32" s="9"/>
      <c r="J32" s="9"/>
      <c r="K32" s="9"/>
      <c r="L32" s="5">
        <f t="shared" si="0"/>
        <v>133.38999999999999</v>
      </c>
      <c r="M32" s="4">
        <f t="shared" si="1"/>
        <v>3</v>
      </c>
      <c r="N32" s="4">
        <f t="shared" si="2"/>
        <v>4.0000000000006253E-2</v>
      </c>
      <c r="O32" s="4">
        <f t="shared" si="3"/>
        <v>2.99872554164527E-2</v>
      </c>
      <c r="P32" s="4" t="str">
        <f t="shared" si="4"/>
        <v>ОДНОРОДНЫЕ</v>
      </c>
      <c r="Q32" s="5">
        <f t="shared" si="5"/>
        <v>2000.85</v>
      </c>
    </row>
    <row r="33" spans="1:17" ht="20.25" customHeight="1" x14ac:dyDescent="0.25">
      <c r="A33" s="4">
        <v>24</v>
      </c>
      <c r="B33" s="7" t="s">
        <v>31</v>
      </c>
      <c r="C33" s="12" t="s">
        <v>25</v>
      </c>
      <c r="D33" s="10">
        <v>50</v>
      </c>
      <c r="E33" s="11">
        <v>136.66</v>
      </c>
      <c r="F33" s="11">
        <v>136.69</v>
      </c>
      <c r="G33" s="11">
        <v>136.72999999999999</v>
      </c>
      <c r="H33" s="9"/>
      <c r="I33" s="9"/>
      <c r="J33" s="9"/>
      <c r="K33" s="9"/>
      <c r="L33" s="5">
        <f t="shared" si="0"/>
        <v>136.69</v>
      </c>
      <c r="M33" s="4">
        <f t="shared" si="1"/>
        <v>3</v>
      </c>
      <c r="N33" s="4">
        <f t="shared" si="2"/>
        <v>3.511884584283885E-2</v>
      </c>
      <c r="O33" s="4">
        <f t="shared" si="3"/>
        <v>2.5692329975008303E-2</v>
      </c>
      <c r="P33" s="4" t="str">
        <f t="shared" si="4"/>
        <v>ОДНОРОДНЫЕ</v>
      </c>
      <c r="Q33" s="5">
        <f t="shared" si="5"/>
        <v>6834.5</v>
      </c>
    </row>
    <row r="34" spans="1:17" ht="20.25" customHeight="1" x14ac:dyDescent="0.25">
      <c r="A34" s="4">
        <v>25</v>
      </c>
      <c r="B34" s="7" t="s">
        <v>59</v>
      </c>
      <c r="C34" s="12" t="s">
        <v>25</v>
      </c>
      <c r="D34" s="10">
        <v>30</v>
      </c>
      <c r="E34" s="11">
        <v>455.65</v>
      </c>
      <c r="F34" s="11">
        <v>455.69</v>
      </c>
      <c r="G34" s="11">
        <v>455.72</v>
      </c>
      <c r="H34" s="9"/>
      <c r="I34" s="9"/>
      <c r="J34" s="9"/>
      <c r="K34" s="9"/>
      <c r="L34" s="5">
        <f t="shared" si="0"/>
        <v>455.69</v>
      </c>
      <c r="M34" s="4">
        <f t="shared" si="1"/>
        <v>3</v>
      </c>
      <c r="N34" s="4">
        <f t="shared" si="2"/>
        <v>3.5118845842867175E-2</v>
      </c>
      <c r="O34" s="4">
        <f t="shared" si="3"/>
        <v>7.7067405128194988E-3</v>
      </c>
      <c r="P34" s="4" t="str">
        <f t="shared" si="4"/>
        <v>ОДНОРОДНЫЕ</v>
      </c>
      <c r="Q34" s="5">
        <f t="shared" si="5"/>
        <v>13670.7</v>
      </c>
    </row>
    <row r="35" spans="1:17" ht="20.25" customHeight="1" x14ac:dyDescent="0.25">
      <c r="A35" s="4">
        <v>26</v>
      </c>
      <c r="B35" s="7" t="s">
        <v>27</v>
      </c>
      <c r="C35" s="12" t="s">
        <v>25</v>
      </c>
      <c r="D35" s="10">
        <v>10</v>
      </c>
      <c r="E35" s="11">
        <v>654.99</v>
      </c>
      <c r="F35" s="11">
        <v>655.02</v>
      </c>
      <c r="G35" s="11">
        <v>655.05999999999995</v>
      </c>
      <c r="H35" s="9"/>
      <c r="I35" s="9"/>
      <c r="J35" s="9"/>
      <c r="K35" s="9"/>
      <c r="L35" s="5">
        <f t="shared" si="0"/>
        <v>655.02</v>
      </c>
      <c r="M35" s="4">
        <f t="shared" si="1"/>
        <v>3</v>
      </c>
      <c r="N35" s="4">
        <f t="shared" si="2"/>
        <v>3.5118845842810519E-2</v>
      </c>
      <c r="O35" s="4">
        <f t="shared" si="3"/>
        <v>5.3614921441804096E-3</v>
      </c>
      <c r="P35" s="4" t="str">
        <f t="shared" si="4"/>
        <v>ОДНОРОДНЫЕ</v>
      </c>
      <c r="Q35" s="5">
        <f t="shared" si="5"/>
        <v>6550.2</v>
      </c>
    </row>
    <row r="36" spans="1:17" ht="20.25" customHeight="1" x14ac:dyDescent="0.25">
      <c r="A36" s="4">
        <v>27</v>
      </c>
      <c r="B36" s="7" t="s">
        <v>55</v>
      </c>
      <c r="C36" s="12" t="s">
        <v>25</v>
      </c>
      <c r="D36" s="10">
        <v>20</v>
      </c>
      <c r="E36" s="11">
        <v>918.39</v>
      </c>
      <c r="F36" s="11">
        <v>918.43</v>
      </c>
      <c r="G36" s="11">
        <v>918.47</v>
      </c>
      <c r="H36" s="9"/>
      <c r="I36" s="9"/>
      <c r="J36" s="9"/>
      <c r="K36" s="9"/>
      <c r="L36" s="5">
        <f t="shared" si="0"/>
        <v>918.43</v>
      </c>
      <c r="M36" s="4">
        <f t="shared" si="1"/>
        <v>3</v>
      </c>
      <c r="N36" s="4">
        <f t="shared" si="2"/>
        <v>4.0000000000020464E-2</v>
      </c>
      <c r="O36" s="4">
        <f t="shared" si="3"/>
        <v>4.3552584301493266E-3</v>
      </c>
      <c r="P36" s="4" t="str">
        <f t="shared" si="4"/>
        <v>ОДНОРОДНЫЕ</v>
      </c>
      <c r="Q36" s="5">
        <f t="shared" si="5"/>
        <v>18368.599999999999</v>
      </c>
    </row>
    <row r="37" spans="1:17" ht="20.25" customHeight="1" x14ac:dyDescent="0.25">
      <c r="A37" s="4">
        <v>28</v>
      </c>
      <c r="B37" s="7" t="s">
        <v>56</v>
      </c>
      <c r="C37" s="12" t="s">
        <v>35</v>
      </c>
      <c r="D37" s="10">
        <v>20</v>
      </c>
      <c r="E37" s="11">
        <v>70.819999999999993</v>
      </c>
      <c r="F37" s="11">
        <v>70.86</v>
      </c>
      <c r="G37" s="11">
        <v>70.900000000000006</v>
      </c>
      <c r="H37" s="9"/>
      <c r="I37" s="9"/>
      <c r="J37" s="9"/>
      <c r="K37" s="9"/>
      <c r="L37" s="5">
        <f t="shared" si="0"/>
        <v>70.86</v>
      </c>
      <c r="M37" s="4">
        <f t="shared" si="1"/>
        <v>3</v>
      </c>
      <c r="N37" s="4">
        <f t="shared" si="2"/>
        <v>4.0000000000006253E-2</v>
      </c>
      <c r="O37" s="4">
        <f t="shared" si="3"/>
        <v>5.6449336720302362E-2</v>
      </c>
      <c r="P37" s="4" t="str">
        <f t="shared" si="4"/>
        <v>ОДНОРОДНЫЕ</v>
      </c>
      <c r="Q37" s="5">
        <f t="shared" si="5"/>
        <v>1417.2</v>
      </c>
    </row>
    <row r="38" spans="1:17" ht="20.25" customHeight="1" x14ac:dyDescent="0.25">
      <c r="A38" s="4">
        <v>29</v>
      </c>
      <c r="B38" s="7" t="s">
        <v>47</v>
      </c>
      <c r="C38" s="12" t="s">
        <v>33</v>
      </c>
      <c r="D38" s="10">
        <v>30</v>
      </c>
      <c r="E38" s="11">
        <v>1294.29</v>
      </c>
      <c r="F38" s="11">
        <v>1294.25</v>
      </c>
      <c r="G38" s="11">
        <v>1294.21</v>
      </c>
      <c r="H38" s="9"/>
      <c r="I38" s="9"/>
      <c r="J38" s="9"/>
      <c r="K38" s="9"/>
      <c r="L38" s="5">
        <f t="shared" si="0"/>
        <v>1294.25</v>
      </c>
      <c r="M38" s="4">
        <f t="shared" si="1"/>
        <v>3</v>
      </c>
      <c r="N38" s="4">
        <f t="shared" si="2"/>
        <v>3.999999999996362E-2</v>
      </c>
      <c r="O38" s="4">
        <f t="shared" si="3"/>
        <v>3.0905930075305101E-3</v>
      </c>
      <c r="P38" s="4" t="str">
        <f t="shared" si="4"/>
        <v>ОДНОРОДНЫЕ</v>
      </c>
      <c r="Q38" s="5">
        <f t="shared" si="5"/>
        <v>38827.5</v>
      </c>
    </row>
    <row r="39" spans="1:17" ht="20.25" customHeight="1" x14ac:dyDescent="0.25">
      <c r="A39" s="4">
        <v>30</v>
      </c>
      <c r="B39" s="7" t="s">
        <v>36</v>
      </c>
      <c r="C39" s="12" t="s">
        <v>35</v>
      </c>
      <c r="D39" s="10">
        <v>5</v>
      </c>
      <c r="E39" s="11">
        <v>6090.63</v>
      </c>
      <c r="F39" s="11">
        <v>6090.66</v>
      </c>
      <c r="G39" s="11">
        <v>6090.7</v>
      </c>
      <c r="H39" s="9"/>
      <c r="I39" s="9"/>
      <c r="J39" s="9"/>
      <c r="K39" s="9"/>
      <c r="L39" s="5">
        <f t="shared" si="0"/>
        <v>6090.66</v>
      </c>
      <c r="M39" s="4">
        <f t="shared" si="1"/>
        <v>3</v>
      </c>
      <c r="N39" s="4">
        <f t="shared" si="2"/>
        <v>3.5118845842702619E-2</v>
      </c>
      <c r="O39" s="4">
        <f t="shared" si="3"/>
        <v>5.7660164649976555E-4</v>
      </c>
      <c r="P39" s="4" t="str">
        <f t="shared" si="4"/>
        <v>ОДНОРОДНЫЕ</v>
      </c>
      <c r="Q39" s="5">
        <f t="shared" si="5"/>
        <v>30453.3</v>
      </c>
    </row>
    <row r="40" spans="1:17" ht="20.25" customHeight="1" x14ac:dyDescent="0.25">
      <c r="A40" s="4">
        <v>31</v>
      </c>
      <c r="B40" s="7" t="s">
        <v>24</v>
      </c>
      <c r="C40" s="8" t="s">
        <v>25</v>
      </c>
      <c r="D40" s="10">
        <v>400</v>
      </c>
      <c r="E40" s="11">
        <v>55.61</v>
      </c>
      <c r="F40" s="11">
        <v>55.65</v>
      </c>
      <c r="G40" s="11">
        <v>55.69</v>
      </c>
      <c r="H40" s="9"/>
      <c r="I40" s="9"/>
      <c r="J40" s="9"/>
      <c r="K40" s="9"/>
      <c r="L40" s="5">
        <f t="shared" si="0"/>
        <v>55.65</v>
      </c>
      <c r="M40" s="4">
        <f t="shared" si="1"/>
        <v>3</v>
      </c>
      <c r="N40" s="4">
        <f t="shared" si="2"/>
        <v>3.9999999999999147E-2</v>
      </c>
      <c r="O40" s="4">
        <f t="shared" si="3"/>
        <v>7.1877807726862808E-2</v>
      </c>
      <c r="P40" s="4" t="str">
        <f t="shared" si="4"/>
        <v>ОДНОРОДНЫЕ</v>
      </c>
      <c r="Q40" s="5">
        <f t="shared" si="5"/>
        <v>22260</v>
      </c>
    </row>
    <row r="41" spans="1:17" s="13" customFormat="1" ht="20.25" customHeight="1" x14ac:dyDescent="0.25">
      <c r="A41" s="22" t="s">
        <v>57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4"/>
      <c r="Q41" s="14">
        <f>SUM(Q10:Q40)</f>
        <v>293585.99000000005</v>
      </c>
    </row>
    <row r="42" spans="1:17" ht="19.5" customHeight="1" x14ac:dyDescent="0.25">
      <c r="A42" s="18" t="s">
        <v>58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6"/>
    </row>
  </sheetData>
  <autoFilter ref="A8:B42" xr:uid="{00000000-0009-0000-0000-000000000000}"/>
  <sortState xmlns:xlrd2="http://schemas.microsoft.com/office/spreadsheetml/2017/richdata2" ref="B10:Q40">
    <sortCondition ref="B10"/>
  </sortState>
  <mergeCells count="17">
    <mergeCell ref="A7:Q7"/>
    <mergeCell ref="A1:Q1"/>
    <mergeCell ref="A3:Q3"/>
    <mergeCell ref="A5:Q5"/>
    <mergeCell ref="A6:B6"/>
    <mergeCell ref="C6:Q6"/>
    <mergeCell ref="O8:O9"/>
    <mergeCell ref="P8:P9"/>
    <mergeCell ref="Q8:Q9"/>
    <mergeCell ref="A41:P41"/>
    <mergeCell ref="A42:Q42"/>
    <mergeCell ref="A8:A9"/>
    <mergeCell ref="B8:B9"/>
    <mergeCell ref="C8:D8"/>
    <mergeCell ref="L8:L9"/>
    <mergeCell ref="M8:M9"/>
    <mergeCell ref="N8:N9"/>
  </mergeCells>
  <conditionalFormatting sqref="P10:P34 P36:P40">
    <cfRule type="containsText" dxfId="5" priority="21" operator="containsText" text="НЕОДНОРОДНЫЕ">
      <formula>NOT(ISERROR(SEARCH("НЕОДНОРОДНЫЕ",P10)))</formula>
    </cfRule>
  </conditionalFormatting>
  <conditionalFormatting sqref="P10:P34 P36:P40">
    <cfRule type="containsText" dxfId="4" priority="20" operator="containsText" text="ОДНОРОДНЫЕ">
      <formula>NOT(ISERROR(SEARCH("ОДНОРОДНЫЕ",P10)))</formula>
    </cfRule>
  </conditionalFormatting>
  <conditionalFormatting sqref="P10:P34 P36:P40">
    <cfRule type="containsText" dxfId="3" priority="19" operator="containsText" text="НЕ">
      <formula>NOT(ISERROR(SEARCH("НЕ",P10)))</formula>
    </cfRule>
  </conditionalFormatting>
  <conditionalFormatting sqref="P35">
    <cfRule type="containsText" dxfId="2" priority="9" operator="containsText" text="НЕОДНОРОДНЫЕ">
      <formula>NOT(ISERROR(SEARCH("НЕОДНОРОДНЫЕ",P35)))</formula>
    </cfRule>
  </conditionalFormatting>
  <conditionalFormatting sqref="P35">
    <cfRule type="containsText" dxfId="1" priority="8" operator="containsText" text="ОДНОРОДНЫЕ">
      <formula>NOT(ISERROR(SEARCH("ОДНОРОДНЫЕ",P35)))</formula>
    </cfRule>
  </conditionalFormatting>
  <conditionalFormatting sqref="P35">
    <cfRule type="containsText" dxfId="0" priority="7" operator="containsText" text="НЕ">
      <formula>NOT(ISERROR(SEARCH("НЕ",P35)))</formula>
    </cfRule>
  </conditionalFormatting>
  <pageMargins left="0" right="0" top="0.74803149700164795" bottom="0.74803149700164795" header="0.31496062874794001" footer="0.31496062874794001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Admine</dc:creator>
  <cp:lastModifiedBy>Admine</cp:lastModifiedBy>
  <cp:lastPrinted>2026-10-27T04:03:34Z</cp:lastPrinted>
  <dcterms:created xsi:type="dcterms:W3CDTF">2026-11-03T04:58:21Z</dcterms:created>
  <dcterms:modified xsi:type="dcterms:W3CDTF">2026-11-05T06:29:13Z</dcterms:modified>
</cp:coreProperties>
</file>