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крупы" sheetId="2" r:id="rId1"/>
  </sheets>
  <definedNames>
    <definedName name="OLE_LINK1" localSheetId="0">крупы!#REF!</definedName>
    <definedName name="_xlnm.Print_Area" localSheetId="0">крупы!$A$1:$R$11</definedName>
  </definedNames>
  <calcPr calcId="124519"/>
</workbook>
</file>

<file path=xl/calcChain.xml><?xml version="1.0" encoding="utf-8"?>
<calcChain xmlns="http://schemas.openxmlformats.org/spreadsheetml/2006/main">
  <c r="R15" i="2"/>
  <c r="O15"/>
  <c r="O14"/>
  <c r="P14" s="1"/>
  <c r="Q14" s="1"/>
  <c r="R14" s="1"/>
  <c r="L14"/>
  <c r="M14" s="1"/>
  <c r="N14" s="1"/>
  <c r="O13"/>
  <c r="P13" s="1"/>
  <c r="Q13" s="1"/>
  <c r="R13" s="1"/>
  <c r="L13"/>
  <c r="M13" s="1"/>
  <c r="N13" s="1"/>
  <c r="O12"/>
  <c r="P12" s="1"/>
  <c r="Q12" s="1"/>
  <c r="R12" s="1"/>
  <c r="L12"/>
  <c r="M12" s="1"/>
  <c r="N12" s="1"/>
  <c r="O11"/>
  <c r="P11" s="1"/>
  <c r="Q11" s="1"/>
  <c r="R11" s="1"/>
  <c r="L11"/>
  <c r="M11" s="1"/>
  <c r="N11" s="1"/>
  <c r="O10"/>
  <c r="P10" s="1"/>
  <c r="Q10" s="1"/>
  <c r="R10" s="1"/>
  <c r="L10"/>
  <c r="M10" s="1"/>
  <c r="N10" s="1"/>
  <c r="L5"/>
  <c r="M5" s="1"/>
  <c r="N5" s="1"/>
  <c r="O5"/>
  <c r="P5" s="1"/>
  <c r="Q5" s="1"/>
  <c r="R5" s="1"/>
  <c r="O8"/>
  <c r="P8" s="1"/>
  <c r="Q8" s="1"/>
  <c r="R8" s="1"/>
  <c r="L8"/>
  <c r="M8" s="1"/>
  <c r="N8" s="1"/>
  <c r="O6"/>
  <c r="P6" s="1"/>
  <c r="Q6" s="1"/>
  <c r="R6" s="1"/>
  <c r="O7"/>
  <c r="P7" s="1"/>
  <c r="Q7" s="1"/>
  <c r="R7" s="1"/>
  <c r="L6"/>
  <c r="M6" s="1"/>
  <c r="N6" s="1"/>
  <c r="L7"/>
  <c r="M7" s="1"/>
  <c r="N7" s="1"/>
</calcChain>
</file>

<file path=xl/sharedStrings.xml><?xml version="1.0" encoding="utf-8"?>
<sst xmlns="http://schemas.openxmlformats.org/spreadsheetml/2006/main" count="44" uniqueCount="34">
  <si>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</si>
  <si>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</si>
  <si>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</si>
  <si>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</si>
  <si>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</si>
  <si>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</si>
  <si>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</si>
  <si>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</si>
  <si>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</si>
  <si>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</si>
  <si>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</si>
  <si>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</si>
  <si>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</si>
  <si>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</si>
  <si>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</si>
  <si>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</si>
  <si>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</si>
  <si>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</si>
  <si>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</si>
  <si>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</si>
  <si>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</si>
  <si>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</si>
  <si>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Информация о контракте № 2,</t>
  </si>
  <si>
    <t>Раздел 2:Обоснование начальной (максимальной) цены договора (Н(М)ЦК) на ПОСТАВКУ крупы и крупяных изделий</t>
  </si>
  <si>
    <t>Горох</t>
  </si>
  <si>
    <t>Гречка</t>
  </si>
  <si>
    <t>Манка</t>
  </si>
  <si>
    <t>Рис</t>
  </si>
  <si>
    <t>Изделия макаронные фигурные</t>
  </si>
  <si>
    <t>Мука в\с</t>
  </si>
  <si>
    <t>Геркулес (овсяные хлопья)</t>
  </si>
  <si>
    <t>Пшено</t>
  </si>
  <si>
    <t>Крупа перловая</t>
  </si>
  <si>
    <t>Контрактный управляющий Кудинова Ольга Дмитриевна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</si>
</sst>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center" wrapText="1"/>
    </xf>
    <xf numFmtId="0" fontId="13" fillId="0" borderId="0" xfId="1" applyAlignment="1" applyProtection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view="pageLayout" topLeftCell="F7" zoomScaleSheetLayoutView="100" workbookViewId="0">
      <selection activeCell="B5" sqref="B5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19" ht="27.75" customHeight="1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30" t="s">
        <v>19</v>
      </c>
      <c r="M1" s="30"/>
      <c r="N1" s="30"/>
      <c r="O1" s="30"/>
      <c r="P1" s="30"/>
      <c r="Q1" s="30"/>
      <c r="R1" s="30"/>
    </row>
    <row r="2" spans="1:19" ht="39.75" customHeight="1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9" ht="39" customHeight="1">
      <c r="A3" s="32" t="s">
        <v>0</v>
      </c>
      <c r="B3" s="32" t="s">
        <v>17</v>
      </c>
      <c r="C3" s="32" t="s">
        <v>1</v>
      </c>
      <c r="D3" s="32" t="s">
        <v>11</v>
      </c>
      <c r="E3" s="29" t="s">
        <v>2</v>
      </c>
      <c r="F3" s="29"/>
      <c r="G3" s="29"/>
      <c r="H3" s="29" t="s">
        <v>6</v>
      </c>
      <c r="I3" s="29"/>
      <c r="J3" s="29"/>
      <c r="K3" s="29" t="s">
        <v>9</v>
      </c>
      <c r="L3" s="33" t="s">
        <v>10</v>
      </c>
      <c r="M3" s="33"/>
      <c r="N3" s="33"/>
      <c r="O3" s="27" t="s">
        <v>7</v>
      </c>
      <c r="P3" s="27"/>
      <c r="Q3" s="28"/>
      <c r="R3" s="28"/>
    </row>
    <row r="4" spans="1:19" ht="168.75" customHeight="1">
      <c r="A4" s="32"/>
      <c r="B4" s="32"/>
      <c r="C4" s="32"/>
      <c r="D4" s="32"/>
      <c r="E4" s="11" t="s">
        <v>20</v>
      </c>
      <c r="F4" s="12" t="s">
        <v>22</v>
      </c>
      <c r="G4" s="12" t="s">
        <v>21</v>
      </c>
      <c r="H4" s="6" t="s">
        <v>8</v>
      </c>
      <c r="I4" s="6" t="s">
        <v>8</v>
      </c>
      <c r="J4" s="6" t="s">
        <v>8</v>
      </c>
      <c r="K4" s="29"/>
      <c r="L4" s="23" t="s">
        <v>13</v>
      </c>
      <c r="M4" s="6" t="s">
        <v>3</v>
      </c>
      <c r="N4" s="7" t="s">
        <v>14</v>
      </c>
      <c r="O4" s="8" t="s">
        <v>15</v>
      </c>
      <c r="P4" s="6" t="s">
        <v>4</v>
      </c>
      <c r="Q4" s="9" t="s">
        <v>5</v>
      </c>
      <c r="R4" s="6" t="s">
        <v>16</v>
      </c>
    </row>
    <row r="5" spans="1:19" s="1" customFormat="1" ht="33" customHeight="1">
      <c r="A5" s="10">
        <v>1</v>
      </c>
      <c r="B5" s="22" t="s">
        <v>27</v>
      </c>
      <c r="C5" s="13" t="s">
        <v>12</v>
      </c>
      <c r="D5" s="14">
        <v>142</v>
      </c>
      <c r="E5" s="15">
        <v>62.33</v>
      </c>
      <c r="F5" s="15">
        <v>51.6</v>
      </c>
      <c r="G5" s="15">
        <v>59.78</v>
      </c>
      <c r="H5" s="15">
        <v>0</v>
      </c>
      <c r="I5" s="15">
        <v>0</v>
      </c>
      <c r="J5" s="15">
        <v>0</v>
      </c>
      <c r="K5" s="15">
        <v>0</v>
      </c>
      <c r="L5" s="16">
        <f>AVERAGE(E5:G5)</f>
        <v>57.903333333333336</v>
      </c>
      <c r="M5" s="17">
        <f>SQRT(((SUM((POWER(E5-L5,2)),(POWER(F5-L5,2)),(POWER(G5-L5,2)))/(COLUMNS(E5:G5)-1))))</f>
        <v>5.6057678629544876</v>
      </c>
      <c r="N5" s="17">
        <f>M5/L5*100</f>
        <v>9.6812524258036152</v>
      </c>
      <c r="O5" s="18">
        <f>((D5/3)*(SUM(E5:E5:G5)))</f>
        <v>8222.2733333333344</v>
      </c>
      <c r="P5" s="19">
        <f>O5/D5</f>
        <v>57.903333333333343</v>
      </c>
      <c r="Q5" s="18">
        <f>ROUNDDOWN(P5,2)</f>
        <v>57.9</v>
      </c>
      <c r="R5" s="20">
        <f>Q5*D5</f>
        <v>8221.7999999999993</v>
      </c>
      <c r="S5" s="2"/>
    </row>
    <row r="6" spans="1:19" s="1" customFormat="1" ht="30" customHeight="1">
      <c r="A6" s="10">
        <v>2</v>
      </c>
      <c r="B6" s="21" t="s">
        <v>24</v>
      </c>
      <c r="C6" s="13" t="s">
        <v>12</v>
      </c>
      <c r="D6" s="13">
        <v>34</v>
      </c>
      <c r="E6" s="15">
        <v>27.123000000000001</v>
      </c>
      <c r="F6" s="15">
        <v>24.88</v>
      </c>
      <c r="G6" s="15">
        <v>24.72</v>
      </c>
      <c r="H6" s="15"/>
      <c r="I6" s="15"/>
      <c r="J6" s="15"/>
      <c r="K6" s="15"/>
      <c r="L6" s="16">
        <f>AVERAGE(E6:G6)</f>
        <v>25.574333333333332</v>
      </c>
      <c r="M6" s="17">
        <f>SQRT(((SUM((POWER(E6-L6,2)),(POWER(F6-L6,2)),(POWER(G6-L6,2)))/(COLUMNS(E6:G6)-1))))</f>
        <v>1.3435685071232268</v>
      </c>
      <c r="N6" s="17">
        <f>M6/L6*100</f>
        <v>5.2535817438964596</v>
      </c>
      <c r="O6" s="18">
        <f>((D6/3)*(SUM(E6:E6:G6)))</f>
        <v>869.52733333333333</v>
      </c>
      <c r="P6" s="19">
        <f>O6/D6</f>
        <v>25.574333333333332</v>
      </c>
      <c r="Q6" s="18">
        <f>ROUNDDOWN(P6,2)</f>
        <v>25.57</v>
      </c>
      <c r="R6" s="20">
        <f>Q6*D6</f>
        <v>869.38</v>
      </c>
      <c r="S6" s="2"/>
    </row>
    <row r="7" spans="1:19" s="1" customFormat="1" ht="33" customHeight="1">
      <c r="A7" s="10">
        <v>3</v>
      </c>
      <c r="B7" s="21" t="s">
        <v>25</v>
      </c>
      <c r="C7" s="13" t="s">
        <v>12</v>
      </c>
      <c r="D7" s="13">
        <v>37</v>
      </c>
      <c r="E7" s="15">
        <v>41.92</v>
      </c>
      <c r="F7" s="15">
        <v>36.72</v>
      </c>
      <c r="G7" s="15">
        <v>30.96</v>
      </c>
      <c r="H7" s="15"/>
      <c r="I7" s="15"/>
      <c r="J7" s="15"/>
      <c r="K7" s="15"/>
      <c r="L7" s="16">
        <f>AVERAGE(E7:G7)</f>
        <v>36.533333333333331</v>
      </c>
      <c r="M7" s="17">
        <f>SQRT(((SUM((POWER(E7-L7,2)),(POWER(F7-L7,2)),(POWER(G7-L7,2)))/(COLUMNS(E7:G7)-1))))</f>
        <v>5.4823839096996245</v>
      </c>
      <c r="N7" s="17">
        <f>M7/L7*100</f>
        <v>15.006525300272697</v>
      </c>
      <c r="O7" s="18">
        <f>((D7/3)*(SUM(E7:E7:G7)))</f>
        <v>1351.7333333333333</v>
      </c>
      <c r="P7" s="19">
        <f>O7/D7</f>
        <v>36.533333333333331</v>
      </c>
      <c r="Q7" s="18">
        <f>ROUNDDOWN(P7,2)</f>
        <v>36.53</v>
      </c>
      <c r="R7" s="20">
        <f>Q7*D7</f>
        <v>1351.6100000000001</v>
      </c>
      <c r="S7" s="2"/>
    </row>
    <row r="8" spans="1:19" s="1" customFormat="1" ht="33" customHeight="1">
      <c r="A8" s="10">
        <v>4</v>
      </c>
      <c r="B8" s="21" t="s">
        <v>26</v>
      </c>
      <c r="C8" s="13" t="s">
        <v>12</v>
      </c>
      <c r="D8" s="13">
        <v>12</v>
      </c>
      <c r="E8" s="15">
        <v>26.87</v>
      </c>
      <c r="F8" s="15">
        <v>33.9</v>
      </c>
      <c r="G8" s="15">
        <v>29.39</v>
      </c>
      <c r="H8" s="15"/>
      <c r="I8" s="15"/>
      <c r="J8" s="15"/>
      <c r="K8" s="15"/>
      <c r="L8" s="16">
        <f>AVERAGE(E8:G8)</f>
        <v>30.053333333333331</v>
      </c>
      <c r="M8" s="17">
        <f>SQRT(((SUM((POWER(E8-L8,2)),(POWER(F8-L8,2)),(POWER(G8-L8,2)))/(COLUMNS(E8:G8)-1))))</f>
        <v>3.561633520357383</v>
      </c>
      <c r="N8" s="17">
        <f>M8/L8*100</f>
        <v>11.851043213256601</v>
      </c>
      <c r="O8" s="18">
        <f>((D8/3)*(SUM(E8:E8:G8)))</f>
        <v>360.64</v>
      </c>
      <c r="P8" s="19">
        <f>O8/D8</f>
        <v>30.053333333333331</v>
      </c>
      <c r="Q8" s="18">
        <f>ROUNDDOWN(P8,2)</f>
        <v>30.05</v>
      </c>
      <c r="R8" s="20">
        <f>Q8*D8</f>
        <v>360.6</v>
      </c>
      <c r="S8" s="2"/>
    </row>
    <row r="9" spans="1:19" s="1" customFormat="1" ht="33" hidden="1" customHeight="1">
      <c r="A9" s="10"/>
      <c r="B9" s="21" t="s">
        <v>18</v>
      </c>
      <c r="C9" s="13"/>
      <c r="D9" s="13"/>
      <c r="E9" s="15"/>
      <c r="F9" s="15"/>
      <c r="G9" s="15"/>
      <c r="H9" s="15"/>
      <c r="I9" s="15"/>
      <c r="J9" s="15"/>
      <c r="K9" s="15"/>
      <c r="L9" s="16"/>
      <c r="M9" s="17"/>
      <c r="N9" s="17"/>
      <c r="O9" s="18"/>
      <c r="P9" s="19"/>
      <c r="Q9" s="18"/>
      <c r="R9" s="20"/>
      <c r="S9" s="2"/>
    </row>
    <row r="10" spans="1:19" ht="46.5" customHeight="1">
      <c r="A10" s="10">
        <v>5</v>
      </c>
      <c r="B10" s="21" t="s">
        <v>28</v>
      </c>
      <c r="C10" s="13" t="s">
        <v>12</v>
      </c>
      <c r="D10" s="13">
        <v>182</v>
      </c>
      <c r="E10" s="15">
        <v>31.41</v>
      </c>
      <c r="F10" s="15">
        <v>34.57</v>
      </c>
      <c r="G10" s="15">
        <v>31.64</v>
      </c>
      <c r="H10" s="15"/>
      <c r="I10" s="15"/>
      <c r="J10" s="15"/>
      <c r="K10" s="15"/>
      <c r="L10" s="16">
        <f t="shared" ref="L10:L11" si="0">AVERAGE(E10:G10)</f>
        <v>32.54</v>
      </c>
      <c r="M10" s="17">
        <f t="shared" ref="M10:M11" si="1">SQRT(((SUM((POWER(E10-L10,2)),(POWER(F10-L10,2)),(POWER(G10-L10,2)))/(COLUMNS(E10:G10)-1))))</f>
        <v>1.761788863626967</v>
      </c>
      <c r="N10" s="17">
        <f t="shared" ref="N10:N11" si="2">M10/L10*100</f>
        <v>5.414225149437514</v>
      </c>
      <c r="O10" s="18">
        <f>((D10/3)*(SUM(E10:E10:G10)))</f>
        <v>5922.28</v>
      </c>
      <c r="P10" s="19">
        <f t="shared" ref="P10:P11" si="3">O10/D10</f>
        <v>32.54</v>
      </c>
      <c r="Q10" s="18">
        <f t="shared" ref="Q10:Q14" si="4">ROUNDDOWN(P10,2)</f>
        <v>32.54</v>
      </c>
      <c r="R10" s="20">
        <f t="shared" ref="R10:R11" si="5">Q10*D10</f>
        <v>5922.28</v>
      </c>
    </row>
    <row r="11" spans="1:19" ht="45" customHeight="1">
      <c r="A11" s="10">
        <v>6</v>
      </c>
      <c r="B11" s="21" t="s">
        <v>29</v>
      </c>
      <c r="C11" s="13" t="s">
        <v>12</v>
      </c>
      <c r="D11" s="13">
        <v>985</v>
      </c>
      <c r="E11" s="15">
        <v>32.81</v>
      </c>
      <c r="F11" s="15">
        <v>22.43</v>
      </c>
      <c r="G11" s="15">
        <v>24.4</v>
      </c>
      <c r="H11" s="15"/>
      <c r="I11" s="15"/>
      <c r="J11" s="15"/>
      <c r="K11" s="15"/>
      <c r="L11" s="16">
        <f t="shared" si="0"/>
        <v>26.546666666666667</v>
      </c>
      <c r="M11" s="17">
        <f t="shared" si="1"/>
        <v>5.5129151393190652</v>
      </c>
      <c r="N11" s="17">
        <f t="shared" si="2"/>
        <v>20.766882744798085</v>
      </c>
      <c r="O11" s="18">
        <f>((D11/3)*(SUM(E11:E11:G11)))</f>
        <v>26148.466666666667</v>
      </c>
      <c r="P11" s="19">
        <f t="shared" si="3"/>
        <v>26.546666666666667</v>
      </c>
      <c r="Q11" s="18">
        <f t="shared" si="4"/>
        <v>26.54</v>
      </c>
      <c r="R11" s="20">
        <f t="shared" si="5"/>
        <v>26141.899999999998</v>
      </c>
    </row>
    <row r="12" spans="1:19" s="3" customFormat="1" ht="29.25" customHeight="1">
      <c r="A12" s="10">
        <v>7</v>
      </c>
      <c r="B12" s="21" t="s">
        <v>30</v>
      </c>
      <c r="C12" s="13" t="s">
        <v>12</v>
      </c>
      <c r="D12" s="13">
        <v>5</v>
      </c>
      <c r="E12" s="15">
        <v>24.86</v>
      </c>
      <c r="F12" s="15">
        <v>23.95</v>
      </c>
      <c r="G12" s="15">
        <v>21.14</v>
      </c>
      <c r="H12" s="15"/>
      <c r="I12" s="15"/>
      <c r="J12" s="15"/>
      <c r="K12" s="15"/>
      <c r="L12" s="16">
        <f t="shared" ref="L12:L13" si="6">AVERAGE(E12:G12)</f>
        <v>23.316666666666666</v>
      </c>
      <c r="M12" s="17">
        <f t="shared" ref="M12:M13" si="7">SQRT(((SUM((POWER(E12-L12,2)),(POWER(F12-L12,2)),(POWER(G12-L12,2)))/(COLUMNS(E12:G12)-1))))</f>
        <v>1.939183677049013</v>
      </c>
      <c r="N12" s="17">
        <f t="shared" ref="N12:N13" si="8">M12/L12*100</f>
        <v>8.3167277071437304</v>
      </c>
      <c r="O12" s="18">
        <f>((D12/3)*(SUM(E12:E12:G12)))</f>
        <v>116.58333333333334</v>
      </c>
      <c r="P12" s="19">
        <f t="shared" ref="P12:P13" si="9">O12/D12</f>
        <v>23.31666666666667</v>
      </c>
      <c r="Q12" s="18">
        <f t="shared" si="4"/>
        <v>23.31</v>
      </c>
      <c r="R12" s="20">
        <f t="shared" ref="R12:R13" si="10">Q12*D12</f>
        <v>116.55</v>
      </c>
    </row>
    <row r="13" spans="1:19" ht="31.5" customHeight="1">
      <c r="A13" s="10">
        <v>8</v>
      </c>
      <c r="B13" s="21" t="s">
        <v>32</v>
      </c>
      <c r="C13" s="13" t="s">
        <v>12</v>
      </c>
      <c r="D13" s="13">
        <v>18</v>
      </c>
      <c r="E13" s="15">
        <v>20.239999999999998</v>
      </c>
      <c r="F13" s="15">
        <v>21.47</v>
      </c>
      <c r="G13" s="15">
        <v>23.05</v>
      </c>
      <c r="H13" s="15"/>
      <c r="I13" s="15"/>
      <c r="J13" s="15"/>
      <c r="K13" s="15"/>
      <c r="L13" s="16">
        <f t="shared" si="6"/>
        <v>21.586666666666662</v>
      </c>
      <c r="M13" s="17">
        <f t="shared" si="7"/>
        <v>1.4086281742650673</v>
      </c>
      <c r="N13" s="17">
        <f t="shared" si="8"/>
        <v>6.5254547912217467</v>
      </c>
      <c r="O13" s="18">
        <f>((D13/3)*(SUM(E13:E13:G13)))</f>
        <v>388.55999999999995</v>
      </c>
      <c r="P13" s="19">
        <f t="shared" si="9"/>
        <v>21.586666666666662</v>
      </c>
      <c r="Q13" s="18">
        <f t="shared" si="4"/>
        <v>21.58</v>
      </c>
      <c r="R13" s="20">
        <f t="shared" si="10"/>
        <v>388.43999999999994</v>
      </c>
    </row>
    <row r="14" spans="1:19" ht="15">
      <c r="A14" s="10">
        <v>7</v>
      </c>
      <c r="B14" s="21" t="s">
        <v>31</v>
      </c>
      <c r="C14" s="13" t="s">
        <v>12</v>
      </c>
      <c r="D14" s="13">
        <v>5</v>
      </c>
      <c r="E14" s="15">
        <v>74.010000000000005</v>
      </c>
      <c r="F14" s="15">
        <v>60.45</v>
      </c>
      <c r="G14" s="15">
        <v>39.549999999999997</v>
      </c>
      <c r="H14" s="15"/>
      <c r="I14" s="15"/>
      <c r="J14" s="15"/>
      <c r="K14" s="15"/>
      <c r="L14" s="16">
        <f t="shared" ref="L14" si="11">AVERAGE(E14:G14)</f>
        <v>58.00333333333333</v>
      </c>
      <c r="M14" s="17">
        <f t="shared" ref="M14" si="12">SQRT(((SUM((POWER(E14-L14,2)),(POWER(F14-L14,2)),(POWER(G14-L14,2)))/(COLUMNS(E14:G14)-1))))</f>
        <v>17.35979646578074</v>
      </c>
      <c r="N14" s="17">
        <f t="shared" ref="N14" si="13">M14/L14*100</f>
        <v>29.928963506317007</v>
      </c>
      <c r="O14" s="18">
        <f>((D14/3)*(SUM(E14:E14:G14)))</f>
        <v>290.01666666666665</v>
      </c>
      <c r="P14" s="19">
        <f t="shared" ref="P14" si="14">O14/D14</f>
        <v>58.00333333333333</v>
      </c>
      <c r="Q14" s="18">
        <f t="shared" si="4"/>
        <v>58</v>
      </c>
      <c r="R14" s="20">
        <f t="shared" ref="R14" si="15">Q14*D14</f>
        <v>290</v>
      </c>
    </row>
    <row r="15" spans="1:19">
      <c r="L15" s="24"/>
      <c r="O15" s="25">
        <f>SUM(O5:O14)</f>
        <v>43670.080666666676</v>
      </c>
      <c r="R15" s="26">
        <f>SUM(R5:R14)</f>
        <v>43662.559999999998</v>
      </c>
    </row>
    <row r="16" spans="1:19">
      <c r="B16" s="2" t="s">
        <v>33</v>
      </c>
    </row>
  </sheetData>
  <mergeCells count="11">
    <mergeCell ref="O3:R3"/>
    <mergeCell ref="H3:J3"/>
    <mergeCell ref="K3:K4"/>
    <mergeCell ref="L1:R1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51181102362204722" right="0.51181102362204722" top="0.4" bottom="0.24" header="0.7" footer="0.16"/>
  <pageSetup paperSize="9" scale="7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крупы</vt:lpstr>
      <vt:lpstr>крупы!Область_печати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2019-07-28T09:32:52Z</cp:lastPrinted>
  <dcterms:created xsi:type="dcterms:W3CDTF">2014-01-15T18:15:09Z</dcterms:created>
  <dcterms:modified xsi:type="dcterms:W3CDTF">2019-07-31T11:13:29Z</dcterms:modified>
</cp:coreProperties>
</file>