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вощи" sheetId="1" r:id="rId1"/>
  </sheets>
  <definedNames>
    <definedName name="OLE_LINK1" localSheetId="0">'овощи'!#REF!</definedName>
    <definedName name="_xlnm.Print_Area" localSheetId="0">'овощи'!$A$1:$R$15</definedName>
  </definedNames>
  <calcPr fullCalcOnLoad="1"/>
</workbook>
</file>

<file path=xl/sharedStrings.xml><?xml version="1.0" encoding="utf-8"?>
<sst xmlns="http://schemas.openxmlformats.org/spreadsheetml/2006/main" count="38" uniqueCount="33">
  <si>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</si>
  <si>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</si>
  <si>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</si>
  <si>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</si>
  <si>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</si>
  <si>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</si>
  <si>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</si>
  <si>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</si>
  <si>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</si>
  <si>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</si>
  <si>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</si>
  <si>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>ФИО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</si>
  <si>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</si>
  <si>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</si>
  <si>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</rPr>
      <t>ц</t>
    </r>
    <r>
      <rPr>
        <b/>
        <sz val="10"/>
        <rFont val="Times New Roman"/>
        <family val="1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</si>
  <si>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</si>
  <si>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</si>
  <si>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</si>
  <si>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</si>
  <si>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 xml:space="preserve">Приложение №1 к аукционной документации </t>
  </si>
  <si>
    <t>творог 5% фасовка 5кг</t>
  </si>
  <si>
    <t>сметана 15% фасовка 0,5</t>
  </si>
  <si>
    <t>шт</t>
  </si>
  <si>
    <t>молоко пастеризованное питьевое 3,2%</t>
  </si>
  <si>
    <t>л</t>
  </si>
  <si>
    <t xml:space="preserve">Обоснование начальной (максимальной) цены договора (Н(М)ЦК) на ПОСТАВКУ молочной продукции
</t>
  </si>
  <si>
    <t>масло сладкосливочное 200гр 72,5%</t>
  </si>
  <si>
    <t>майонез оливковый 800гр</t>
  </si>
  <si>
    <t>Информация о контракте № 1</t>
  </si>
  <si>
    <t>Информация о контракте  № 2</t>
  </si>
  <si>
    <t>Информация о контракте № 3</t>
  </si>
  <si>
    <t>сыр 45% Голландский п\твердый мелкозернистый</t>
  </si>
  <si>
    <t xml:space="preserve">Контрактный управляющий Кудинова Ольга Дмитриевна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</si>
</sst>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39" fillId="0" borderId="0" xfId="42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7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42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3241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764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30289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8860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BreakPreview" zoomScaleSheetLayoutView="100" zoomScalePageLayoutView="0" workbookViewId="0" topLeftCell="A5">
      <selection activeCell="D13" sqref="D13"/>
    </sheetView>
  </sheetViews>
  <sheetFormatPr defaultColWidth="9.140625" defaultRowHeight="15"/>
  <cols>
    <col min="1" max="1" width="3.140625" style="2" customWidth="1"/>
    <col min="2" max="2" width="23.421875" style="2" customWidth="1"/>
    <col min="3" max="3" width="6.00390625" style="2" customWidth="1"/>
    <col min="4" max="4" width="6.8515625" style="2" customWidth="1"/>
    <col min="5" max="5" width="12.7109375" style="2" customWidth="1"/>
    <col min="6" max="6" width="12.8515625" style="2" customWidth="1"/>
    <col min="7" max="7" width="13.28125" style="2" customWidth="1"/>
    <col min="8" max="10" width="11.7109375" style="2" hidden="1" customWidth="1"/>
    <col min="11" max="11" width="11.421875" style="2" hidden="1" customWidth="1"/>
    <col min="12" max="12" width="15.57421875" style="2" customWidth="1"/>
    <col min="13" max="13" width="15.421875" style="2" customWidth="1"/>
    <col min="14" max="14" width="14.28125" style="2" customWidth="1"/>
    <col min="15" max="15" width="22.7109375" style="2" customWidth="1"/>
    <col min="16" max="16" width="9.8515625" style="2" customWidth="1"/>
    <col min="17" max="17" width="9.140625" style="2" customWidth="1"/>
    <col min="18" max="18" width="14.421875" style="2" customWidth="1"/>
    <col min="19" max="19" width="12.28125" style="2" customWidth="1"/>
    <col min="20" max="20" width="4.28125" style="2" customWidth="1"/>
    <col min="21" max="21" width="8.7109375" style="2" customWidth="1"/>
    <col min="22" max="16384" width="9.140625" style="2" customWidth="1"/>
  </cols>
  <sheetData>
    <row r="1" spans="1:18" ht="27.75" customHeight="1">
      <c r="A1" s="12"/>
      <c r="B1" s="12"/>
      <c r="C1" s="12"/>
      <c r="D1" s="12"/>
      <c r="E1" s="12"/>
      <c r="F1" s="19"/>
      <c r="G1" s="12"/>
      <c r="H1" s="12"/>
      <c r="I1" s="12"/>
      <c r="J1" s="12"/>
      <c r="K1" s="12"/>
      <c r="L1" s="54" t="s">
        <v>19</v>
      </c>
      <c r="M1" s="54"/>
      <c r="N1" s="54"/>
      <c r="O1" s="54"/>
      <c r="P1" s="54"/>
      <c r="Q1" s="54"/>
      <c r="R1" s="54"/>
    </row>
    <row r="2" spans="1:18" ht="39.7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9" customHeight="1">
      <c r="A3" s="59" t="s">
        <v>0</v>
      </c>
      <c r="B3" s="59" t="s">
        <v>18</v>
      </c>
      <c r="C3" s="59" t="s">
        <v>1</v>
      </c>
      <c r="D3" s="59" t="s">
        <v>12</v>
      </c>
      <c r="E3" s="60" t="s">
        <v>2</v>
      </c>
      <c r="F3" s="60"/>
      <c r="G3" s="60"/>
      <c r="H3" s="60" t="s">
        <v>6</v>
      </c>
      <c r="I3" s="60"/>
      <c r="J3" s="60"/>
      <c r="K3" s="60" t="s">
        <v>9</v>
      </c>
      <c r="L3" s="61" t="s">
        <v>10</v>
      </c>
      <c r="M3" s="61"/>
      <c r="N3" s="61"/>
      <c r="O3" s="62" t="s">
        <v>7</v>
      </c>
      <c r="P3" s="62"/>
      <c r="Q3" s="63"/>
      <c r="R3" s="63"/>
    </row>
    <row r="4" spans="1:18" ht="168.75" customHeight="1">
      <c r="A4" s="59"/>
      <c r="B4" s="59"/>
      <c r="C4" s="59"/>
      <c r="D4" s="59"/>
      <c r="E4" s="40" t="s">
        <v>28</v>
      </c>
      <c r="F4" s="41" t="s">
        <v>29</v>
      </c>
      <c r="G4" s="41" t="s">
        <v>30</v>
      </c>
      <c r="H4" s="22" t="s">
        <v>8</v>
      </c>
      <c r="I4" s="22" t="s">
        <v>8</v>
      </c>
      <c r="J4" s="22" t="s">
        <v>8</v>
      </c>
      <c r="K4" s="60"/>
      <c r="L4" s="22" t="s">
        <v>14</v>
      </c>
      <c r="M4" s="22" t="s">
        <v>3</v>
      </c>
      <c r="N4" s="23" t="s">
        <v>15</v>
      </c>
      <c r="O4" s="24" t="s">
        <v>16</v>
      </c>
      <c r="P4" s="22" t="s">
        <v>4</v>
      </c>
      <c r="Q4" s="25" t="s">
        <v>5</v>
      </c>
      <c r="R4" s="22" t="s">
        <v>17</v>
      </c>
    </row>
    <row r="5" spans="1:19" s="1" customFormat="1" ht="33" customHeight="1">
      <c r="A5" s="26">
        <v>1</v>
      </c>
      <c r="B5" s="50" t="s">
        <v>20</v>
      </c>
      <c r="C5" s="42" t="s">
        <v>13</v>
      </c>
      <c r="D5" s="43">
        <v>140</v>
      </c>
      <c r="E5" s="44">
        <v>175.14</v>
      </c>
      <c r="F5" s="44">
        <v>183.51</v>
      </c>
      <c r="G5" s="44">
        <v>149.48</v>
      </c>
      <c r="H5" s="44">
        <v>0</v>
      </c>
      <c r="I5" s="44">
        <v>0</v>
      </c>
      <c r="J5" s="44">
        <v>0</v>
      </c>
      <c r="K5" s="44">
        <v>0</v>
      </c>
      <c r="L5" s="45">
        <f>AVERAGE(E5:G5)</f>
        <v>169.37666666666667</v>
      </c>
      <c r="M5" s="46">
        <f>SQRT(((SUM((POWER(E5-L5,2)),(POWER(F5-L5,2)),(POWER(G5-L5,2)))/(COLUMNS(E5:G5)-1))))</f>
        <v>17.731955146946806</v>
      </c>
      <c r="N5" s="46">
        <f>M5/L5*100</f>
        <v>10.468947993789074</v>
      </c>
      <c r="O5" s="47">
        <f>((D5/3)*(SUM(E5:E5:G5)))</f>
        <v>23712.733333333334</v>
      </c>
      <c r="P5" s="48">
        <f>O5/D5</f>
        <v>169.37666666666667</v>
      </c>
      <c r="Q5" s="47">
        <f>ROUNDDOWN(P5,2)</f>
        <v>169.37</v>
      </c>
      <c r="R5" s="49">
        <f>Q5*D5</f>
        <v>23711.8</v>
      </c>
      <c r="S5" s="2"/>
    </row>
    <row r="6" spans="1:19" s="1" customFormat="1" ht="33" customHeight="1">
      <c r="A6" s="26">
        <v>2</v>
      </c>
      <c r="B6" s="50" t="s">
        <v>31</v>
      </c>
      <c r="C6" s="42" t="s">
        <v>13</v>
      </c>
      <c r="D6" s="42">
        <v>46</v>
      </c>
      <c r="E6" s="44">
        <v>380.76</v>
      </c>
      <c r="F6" s="44">
        <v>345.44</v>
      </c>
      <c r="G6" s="44">
        <v>293</v>
      </c>
      <c r="H6" s="44"/>
      <c r="I6" s="44"/>
      <c r="J6" s="44"/>
      <c r="K6" s="44"/>
      <c r="L6" s="45">
        <f>AVERAGE(E6:G6)</f>
        <v>339.73333333333335</v>
      </c>
      <c r="M6" s="46">
        <f>SQRT(((SUM((POWER(E6-L6,2)),(POWER(F6-L6,2)),(POWER(G6-L6,2)))/(COLUMNS(E6:G6)-1))))</f>
        <v>44.15743350029905</v>
      </c>
      <c r="N6" s="46">
        <f>M6/L6*100</f>
        <v>12.9976746959279</v>
      </c>
      <c r="O6" s="47">
        <f>((D6/3)*(SUM(E6:E6:G6)))</f>
        <v>15627.733333333335</v>
      </c>
      <c r="P6" s="48">
        <f>O6/D6</f>
        <v>339.7333333333334</v>
      </c>
      <c r="Q6" s="47">
        <f>ROUNDDOWN(P6,2)</f>
        <v>339.73</v>
      </c>
      <c r="R6" s="49">
        <f>Q6*D6</f>
        <v>15627.580000000002</v>
      </c>
      <c r="S6" s="2"/>
    </row>
    <row r="7" spans="1:19" s="1" customFormat="1" ht="33" customHeight="1">
      <c r="A7" s="26">
        <v>3</v>
      </c>
      <c r="B7" s="50" t="s">
        <v>21</v>
      </c>
      <c r="C7" s="42" t="s">
        <v>22</v>
      </c>
      <c r="D7" s="42">
        <v>180</v>
      </c>
      <c r="E7" s="44">
        <v>60.97</v>
      </c>
      <c r="F7" s="44">
        <v>46.77</v>
      </c>
      <c r="G7" s="44">
        <v>86.44</v>
      </c>
      <c r="H7" s="44"/>
      <c r="I7" s="44"/>
      <c r="J7" s="44"/>
      <c r="K7" s="44"/>
      <c r="L7" s="45">
        <f>AVERAGE(E7:G7)</f>
        <v>64.72666666666667</v>
      </c>
      <c r="M7" s="46">
        <f>SQRT(((SUM((POWER(E7-L7,2)),(POWER(F7-L7,2)),(POWER(G7-L7,2)))/(COLUMNS(E7:G7)-1))))</f>
        <v>20.100040630141354</v>
      </c>
      <c r="N7" s="46">
        <f>M7/L7*100</f>
        <v>31.053724323011668</v>
      </c>
      <c r="O7" s="47">
        <f>((D7/3)*(SUM(E7:E7:G7)))</f>
        <v>11650.800000000001</v>
      </c>
      <c r="P7" s="48">
        <f>O7/D7</f>
        <v>64.72666666666667</v>
      </c>
      <c r="Q7" s="47">
        <f>ROUNDDOWN(P7,2)</f>
        <v>64.72</v>
      </c>
      <c r="R7" s="49">
        <f>Q7*D7</f>
        <v>11649.6</v>
      </c>
      <c r="S7" s="2"/>
    </row>
    <row r="8" spans="1:19" s="1" customFormat="1" ht="72.75" customHeight="1">
      <c r="A8" s="26">
        <v>4</v>
      </c>
      <c r="B8" s="50" t="s">
        <v>23</v>
      </c>
      <c r="C8" s="42" t="s">
        <v>24</v>
      </c>
      <c r="D8" s="42">
        <v>120</v>
      </c>
      <c r="E8" s="44">
        <v>33.6</v>
      </c>
      <c r="F8" s="44">
        <v>33.9</v>
      </c>
      <c r="G8" s="44">
        <v>54.61</v>
      </c>
      <c r="H8" s="44"/>
      <c r="I8" s="44"/>
      <c r="J8" s="44"/>
      <c r="K8" s="44"/>
      <c r="L8" s="45">
        <f>AVERAGE(E8:G8)</f>
        <v>40.70333333333333</v>
      </c>
      <c r="M8" s="46">
        <f>SQRT(((SUM((POWER(E8-L8,2)),(POWER(F8-L8,2)),(POWER(G8-L8,2)))/(COLUMNS(E8:G8)-1))))</f>
        <v>12.04446069084595</v>
      </c>
      <c r="N8" s="46">
        <f>M8/L8*100</f>
        <v>29.590846017965646</v>
      </c>
      <c r="O8" s="47">
        <f>((D8/3)*(SUM(E8:E8:G8)))</f>
        <v>4884.4</v>
      </c>
      <c r="P8" s="48">
        <f>O8/D8</f>
        <v>40.70333333333333</v>
      </c>
      <c r="Q8" s="47">
        <f>ROUNDDOWN(P8,2)</f>
        <v>40.7</v>
      </c>
      <c r="R8" s="49">
        <f>Q8*D8</f>
        <v>4884</v>
      </c>
      <c r="S8" s="2"/>
    </row>
    <row r="9" spans="1:19" s="1" customFormat="1" ht="53.25" customHeight="1">
      <c r="A9" s="26">
        <v>5</v>
      </c>
      <c r="B9" s="50" t="s">
        <v>26</v>
      </c>
      <c r="C9" s="42" t="s">
        <v>22</v>
      </c>
      <c r="D9" s="42">
        <v>500</v>
      </c>
      <c r="E9" s="44">
        <v>50.39</v>
      </c>
      <c r="F9" s="44">
        <v>30.51</v>
      </c>
      <c r="G9" s="44">
        <v>57.08</v>
      </c>
      <c r="H9" s="44"/>
      <c r="I9" s="44"/>
      <c r="J9" s="44"/>
      <c r="K9" s="44"/>
      <c r="L9" s="45">
        <f>AVERAGE(E9:G9)</f>
        <v>45.99333333333334</v>
      </c>
      <c r="M9" s="46">
        <f>SQRT(((SUM((POWER(E9-L9,2)),(POWER(F9-L9,2)),(POWER(G9-L9,2)))/(COLUMNS(E9:G9)-1))))</f>
        <v>13.819885431266545</v>
      </c>
      <c r="N9" s="46">
        <f>M9/L9*100</f>
        <v>30.047583920712878</v>
      </c>
      <c r="O9" s="47">
        <f>((D9/3)*(SUM(E9:E9:G9)))</f>
        <v>22996.666666666668</v>
      </c>
      <c r="P9" s="48">
        <f>O9/D9</f>
        <v>45.99333333333333</v>
      </c>
      <c r="Q9" s="47">
        <f>ROUNDDOWN(P9,2)</f>
        <v>45.99</v>
      </c>
      <c r="R9" s="49">
        <f>Q9*D9</f>
        <v>22995</v>
      </c>
      <c r="S9" s="2"/>
    </row>
    <row r="10" spans="1:19" s="1" customFormat="1" ht="33" customHeight="1" hidden="1">
      <c r="A10" s="26"/>
      <c r="B10" s="29"/>
      <c r="C10" s="42"/>
      <c r="D10" s="42"/>
      <c r="E10" s="44"/>
      <c r="F10" s="44"/>
      <c r="G10" s="44"/>
      <c r="H10" s="44"/>
      <c r="I10" s="44"/>
      <c r="J10" s="44"/>
      <c r="K10" s="44"/>
      <c r="L10" s="45"/>
      <c r="M10" s="46"/>
      <c r="N10" s="46"/>
      <c r="O10" s="47"/>
      <c r="P10" s="48"/>
      <c r="Q10" s="47"/>
      <c r="R10" s="49"/>
      <c r="S10" s="2"/>
    </row>
    <row r="11" spans="1:22" s="1" customFormat="1" ht="28.5" customHeight="1">
      <c r="A11" s="26">
        <v>6</v>
      </c>
      <c r="B11" s="50" t="s">
        <v>27</v>
      </c>
      <c r="C11" s="42" t="s">
        <v>22</v>
      </c>
      <c r="D11" s="42">
        <v>125</v>
      </c>
      <c r="E11" s="44">
        <v>109.61</v>
      </c>
      <c r="F11" s="44">
        <v>85.88</v>
      </c>
      <c r="G11" s="44">
        <v>82.67</v>
      </c>
      <c r="H11" s="44"/>
      <c r="I11" s="44"/>
      <c r="J11" s="44"/>
      <c r="K11" s="44"/>
      <c r="L11" s="45">
        <f>AVERAGE(E11:G11)</f>
        <v>92.72000000000001</v>
      </c>
      <c r="M11" s="46">
        <f>SQRT(((SUM((POWER(E11-L11,2)),(POWER(F11-L11,2)),(POWER(G11-L11,2)))/(COLUMNS(E11:G11)-1))))</f>
        <v>14.714961773650653</v>
      </c>
      <c r="N11" s="46">
        <f>M11/L11*100</f>
        <v>15.8703211536353</v>
      </c>
      <c r="O11" s="47">
        <f>((D11/3)*(SUM(E11:E11:G11)))</f>
        <v>11590</v>
      </c>
      <c r="P11" s="48">
        <f>O11/D11</f>
        <v>92.72</v>
      </c>
      <c r="Q11" s="47">
        <f>ROUNDDOWN(P11,2)</f>
        <v>92.72</v>
      </c>
      <c r="R11" s="49">
        <f>Q11*D11</f>
        <v>11590</v>
      </c>
      <c r="S11" s="18"/>
      <c r="U11" s="16"/>
      <c r="V11" s="16"/>
    </row>
    <row r="12" spans="1:18" s="3" customFormat="1" ht="35.25" customHeight="1">
      <c r="A12" s="28"/>
      <c r="B12" s="52"/>
      <c r="C12" s="30"/>
      <c r="D12" s="31"/>
      <c r="E12" s="32"/>
      <c r="F12" s="32"/>
      <c r="G12" s="32"/>
      <c r="H12" s="32"/>
      <c r="I12" s="32"/>
      <c r="J12" s="32"/>
      <c r="K12" s="32"/>
      <c r="L12" s="33"/>
      <c r="M12" s="34"/>
      <c r="N12" s="35"/>
      <c r="O12" s="55">
        <f>SUM(O5:O11)</f>
        <v>90462.33333333334</v>
      </c>
      <c r="P12" s="56"/>
      <c r="Q12" s="56"/>
      <c r="R12" s="27">
        <f>SUM(R5:R11)</f>
        <v>90457.98000000001</v>
      </c>
    </row>
    <row r="13" spans="1:18" ht="46.5" customHeight="1">
      <c r="A13" s="52"/>
      <c r="B13" s="53" t="s">
        <v>32</v>
      </c>
      <c r="C13" s="52"/>
      <c r="D13" s="52"/>
      <c r="E13" s="52"/>
      <c r="F13" s="52"/>
      <c r="G13" s="52"/>
      <c r="H13" s="52"/>
      <c r="I13" s="52"/>
      <c r="J13" s="52"/>
      <c r="K13" s="36"/>
      <c r="L13" s="37"/>
      <c r="M13" s="38"/>
      <c r="N13" s="38"/>
      <c r="O13" s="38"/>
      <c r="P13" s="38"/>
      <c r="Q13" s="38"/>
      <c r="R13" s="39"/>
    </row>
    <row r="14" spans="1:18" ht="18" customHeight="1">
      <c r="A14" s="53"/>
      <c r="B14" s="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s="4" customFormat="1" ht="15.75">
      <c r="A15" s="11"/>
      <c r="B15" s="6"/>
      <c r="C15" s="5"/>
      <c r="D15" s="5"/>
      <c r="E15" s="20"/>
      <c r="F15" s="5"/>
      <c r="G15" s="2"/>
      <c r="H15" s="2"/>
      <c r="I15" s="2"/>
      <c r="J15" s="2"/>
      <c r="K15" s="2"/>
      <c r="L15" s="21"/>
      <c r="M15" s="21"/>
      <c r="N15" s="5"/>
      <c r="O15" s="5"/>
      <c r="P15" s="2"/>
      <c r="Q15" s="2"/>
      <c r="R15" s="2"/>
    </row>
    <row r="16" spans="1:15" s="4" customFormat="1" ht="15.75">
      <c r="A16" s="6"/>
      <c r="B16" s="6"/>
      <c r="C16" s="6"/>
      <c r="D16" s="7"/>
      <c r="E16" s="8"/>
      <c r="F16" s="9"/>
      <c r="L16" s="13" t="s">
        <v>11</v>
      </c>
      <c r="M16" s="15"/>
      <c r="N16" s="15"/>
      <c r="O16" s="15"/>
    </row>
    <row r="17" spans="1:15" s="4" customFormat="1" ht="11.25" customHeight="1">
      <c r="A17" s="6"/>
      <c r="B17" s="6"/>
      <c r="C17" s="6"/>
      <c r="D17" s="7"/>
      <c r="E17" s="8"/>
      <c r="F17" s="9"/>
      <c r="L17" s="10"/>
      <c r="M17" s="10"/>
      <c r="N17" s="10"/>
      <c r="O17" s="10"/>
    </row>
    <row r="18" spans="1:18" ht="19.5" customHeight="1">
      <c r="A18" s="6"/>
      <c r="B18" s="51"/>
      <c r="C18" s="6"/>
      <c r="D18" s="7"/>
      <c r="E18" s="8"/>
      <c r="F18" s="9"/>
      <c r="G18" s="4"/>
      <c r="H18" s="4"/>
      <c r="I18" s="4"/>
      <c r="J18" s="4"/>
      <c r="K18" s="4"/>
      <c r="L18" s="10"/>
      <c r="M18" s="10"/>
      <c r="N18" s="10"/>
      <c r="O18" s="10"/>
      <c r="P18" s="4"/>
      <c r="Q18" s="4"/>
      <c r="R18" s="4"/>
    </row>
    <row r="19" spans="1:18" s="4" customFormat="1" ht="15.75">
      <c r="A19" s="51"/>
      <c r="B19" s="6"/>
      <c r="C19" s="57"/>
      <c r="D19" s="57"/>
      <c r="E19" s="57"/>
      <c r="F19" s="57"/>
      <c r="G19" s="2"/>
      <c r="H19" s="2"/>
      <c r="I19" s="2"/>
      <c r="J19" s="2"/>
      <c r="K19" s="2"/>
      <c r="L19" s="17"/>
      <c r="M19" s="5"/>
      <c r="N19" s="5"/>
      <c r="O19" s="5"/>
      <c r="P19" s="2"/>
      <c r="Q19" s="2"/>
      <c r="R19" s="2"/>
    </row>
    <row r="20" spans="1:18" ht="15.75">
      <c r="A20" s="6"/>
      <c r="C20" s="6"/>
      <c r="D20" s="7"/>
      <c r="E20" s="8"/>
      <c r="F20" s="9"/>
      <c r="G20" s="4"/>
      <c r="H20" s="4"/>
      <c r="I20" s="4"/>
      <c r="J20" s="4"/>
      <c r="K20" s="4"/>
      <c r="L20" s="13"/>
      <c r="M20" s="15"/>
      <c r="N20" s="15"/>
      <c r="O20" s="15"/>
      <c r="P20" s="4"/>
      <c r="Q20" s="4"/>
      <c r="R20" s="4"/>
    </row>
  </sheetData>
  <sheetProtection/>
  <mergeCells count="13">
    <mergeCell ref="O3:R3"/>
    <mergeCell ref="H3:J3"/>
    <mergeCell ref="K3:K4"/>
    <mergeCell ref="L1:R1"/>
    <mergeCell ref="O12:Q12"/>
    <mergeCell ref="C19:F19"/>
    <mergeCell ref="A2:R2"/>
    <mergeCell ref="A3:A4"/>
    <mergeCell ref="B3:B4"/>
    <mergeCell ref="C3:C4"/>
    <mergeCell ref="D3:D4"/>
    <mergeCell ref="E3:G3"/>
    <mergeCell ref="L3:N3"/>
  </mergeCells>
  <printOptions/>
  <pageMargins left="0.5118110236220472" right="0.5118110236220472" top="0.4" bottom="0.24" header="0.7" footer="0.16"/>
  <pageSetup fitToHeight="0" fitToWidth="0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Olga</cp:lastModifiedBy>
  <cp:lastPrinted>2019-07-29T10:14:09Z</cp:lastPrinted>
  <dcterms:created xsi:type="dcterms:W3CDTF">2014-01-15T18:15:09Z</dcterms:created>
  <dcterms:modified xsi:type="dcterms:W3CDTF">2019-07-31T11:44:47Z</dcterms:modified>
  <cp:category/>
  <cp:version/>
  <cp:contentType/>
  <cp:contentStatus/>
</cp:coreProperties>
</file>